
<file path=[Content_Types].xml><?xml version="1.0" encoding="utf-8"?>
<Types xmlns="http://schemas.openxmlformats.org/package/2006/content-types">
  <Default Extension="emf" ContentType="image/x-emf"/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采购清单" sheetId="2" r:id="rId1"/>
  </sheets>
  <definedNames>
    <definedName name="_xlnm._FilterDatabase" localSheetId="0" hidden="1">采购清单!$A$2:$XEX$73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7" name="ID_D069A87EC5554D5BB6FE1A5E5812EB2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21215" y="33707070"/>
          <a:ext cx="1042670" cy="8997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1" name="ID_1B8DCC30945646ED84B64D5B0FD7E7E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10115" y="43350180"/>
          <a:ext cx="912495" cy="1080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8" name="ID_B00F604DC1A0446F86D327D1909C1437"/>
        <xdr:cNvPicPr>
          <a:picLocks noChangeAspect="1"/>
        </xdr:cNvPicPr>
      </xdr:nvPicPr>
      <xdr:blipFill>
        <a:blip r:embed="rId3"/>
        <a:srcRect l="13196" t="6710" r="13298" b="7285"/>
        <a:stretch>
          <a:fillRect/>
        </a:stretch>
      </xdr:blipFill>
      <xdr:spPr>
        <a:xfrm>
          <a:off x="7835900" y="3978275"/>
          <a:ext cx="1433830" cy="11156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2" name="ID_DF0A6E68D4A64C0294B34108E2304C9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63560" y="11122025"/>
          <a:ext cx="777875" cy="8242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7F7F788752C441CCAE870EF6956C5D7C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932295" y="9652000"/>
          <a:ext cx="901065" cy="1083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9" name="ID_EFBA360607604343B03FE7746DA26775" descr="t01d3603043d318838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126095" y="25601930"/>
          <a:ext cx="852805" cy="9721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070A4FF445D340AF85C00AF146C152E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960360" y="8997315"/>
          <a:ext cx="1184275" cy="8058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FFB6A17BAF8D442DA2F3E4865A8B7A79" descr="clipboard/drawings/NULL"/>
        <xdr:cNvPicPr>
          <a:picLocks noChangeAspect="1"/>
        </xdr:cNvPicPr>
      </xdr:nvPicPr>
      <xdr:blipFill>
        <a:blip r:embed="rId8" r:link="rId9"/>
        <a:stretch>
          <a:fillRect/>
        </a:stretch>
      </xdr:blipFill>
      <xdr:spPr>
        <a:xfrm>
          <a:off x="8006715" y="12154535"/>
          <a:ext cx="1091565" cy="863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58A43DCC8A364D7EA4B0E68DCF0AC82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608820" y="19627850"/>
          <a:ext cx="1405255" cy="1083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9" name="ID_1478E11A8E184369AE6664128538787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620760" y="5398770"/>
          <a:ext cx="989965" cy="12242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5" name="ID_D4765D924F534EAC8B3BC9E598ECDE4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234045" y="19911695"/>
          <a:ext cx="637540" cy="7194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9" name="ID_76131348CC53498D92A7283C6243D9FE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50835" y="34541460"/>
          <a:ext cx="1203960" cy="8229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01148CBA72F94FFBBF87091B61A93CC0" descr="图片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122920" y="57228740"/>
          <a:ext cx="786765" cy="1082040"/>
        </a:xfrm>
        <a:prstGeom prst="rect">
          <a:avLst/>
        </a:prstGeom>
      </xdr:spPr>
    </xdr:pic>
  </etc:cellImage>
  <etc:cellImage>
    <xdr:pic>
      <xdr:nvPicPr>
        <xdr:cNvPr id="60" name="ID_CA08D1C4180646719B37F3084BA6C08E" descr="e:\360se6\User Data\temp\t01a9998bd080d645f3.jpg"/>
        <xdr:cNvPicPr>
          <a:picLocks noRot="1" noChangeAspect="1"/>
        </xdr:cNvPicPr>
      </xdr:nvPicPr>
      <xdr:blipFill>
        <a:blip r:embed="rId15"/>
        <a:stretch>
          <a:fillRect/>
        </a:stretch>
      </xdr:blipFill>
      <xdr:spPr>
        <a:xfrm>
          <a:off x="8051165" y="26790650"/>
          <a:ext cx="1003300" cy="828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4" name="ID_0075312339874067AA7F2FC29E68C13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239760" y="39279195"/>
          <a:ext cx="626110" cy="7931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4F83FE335E62443882ECCD9040D14B09"/>
        <xdr:cNvPicPr>
          <a:picLocks noChangeAspect="1"/>
        </xdr:cNvPicPr>
      </xdr:nvPicPr>
      <xdr:blipFill>
        <a:blip r:embed="rId17"/>
        <a:srcRect t="20941"/>
        <a:stretch>
          <a:fillRect/>
        </a:stretch>
      </xdr:blipFill>
      <xdr:spPr>
        <a:xfrm>
          <a:off x="8513445" y="4147820"/>
          <a:ext cx="1166495" cy="717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0" name="ID_F284D6F3ADC24C76A1F5AB2C09A30AD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7938135" y="35471100"/>
          <a:ext cx="1228725" cy="791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A87A4CE2364043ABB02DEF35730531DE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7720965" y="33786445"/>
          <a:ext cx="865505" cy="1080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27BFE48806E54A2EB207A27255398849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9309735" y="39443025"/>
          <a:ext cx="1322070" cy="10814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EE383C4F8450418A92A306490398651B" descr="PRE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7616190" y="34983420"/>
          <a:ext cx="714375" cy="714375"/>
        </a:xfrm>
        <a:prstGeom prst="rect">
          <a:avLst/>
        </a:prstGeom>
      </xdr:spPr>
    </xdr:pic>
  </etc:cellImage>
  <etc:cellImage>
    <xdr:pic>
      <xdr:nvPicPr>
        <xdr:cNvPr id="48" name="ID_A6E5C0A0967D4BDC89A05D6C2A443EA1" descr="二层平板工作台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034020" y="13375640"/>
          <a:ext cx="1037590" cy="771525"/>
        </a:xfrm>
        <a:prstGeom prst="rect">
          <a:avLst/>
        </a:prstGeom>
      </xdr:spPr>
    </xdr:pic>
  </etc:cellImage>
  <etc:cellImage>
    <xdr:pic>
      <xdr:nvPicPr>
        <xdr:cNvPr id="19" name="ID_BE4D1F4143FC4B46A7846EEF751843B6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9550400" y="14838680"/>
          <a:ext cx="790575" cy="10077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3875951304BF45D18A7AA445F7001BB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9429115" y="21175980"/>
          <a:ext cx="956310" cy="5759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72916E5940CD441FAC70186A886D6BFE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9413875" y="22048470"/>
          <a:ext cx="1020445" cy="7200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9" name="ID_9EB4769177AD40D19D823D6B6602DEAD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9451975" y="27131010"/>
          <a:ext cx="1222375" cy="8997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0" name="ID_B7DAB81120344749B49C15645F24534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8587105" y="36407725"/>
          <a:ext cx="1216025" cy="8312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45D6AE1166AF40FDBF911BB07AE4FDC8" descr="926a9adedb8bb4438a6676b113e0893"/>
        <xdr:cNvPicPr>
          <a:picLocks noChangeAspect="1"/>
        </xdr:cNvPicPr>
      </xdr:nvPicPr>
      <xdr:blipFill>
        <a:blip r:embed="rId28" cstate="print"/>
        <a:srcRect b="18207"/>
        <a:stretch>
          <a:fillRect/>
        </a:stretch>
      </xdr:blipFill>
      <xdr:spPr>
        <a:xfrm>
          <a:off x="9433560" y="36988750"/>
          <a:ext cx="974090" cy="791845"/>
        </a:xfrm>
        <a:prstGeom prst="rect">
          <a:avLst/>
        </a:prstGeom>
      </xdr:spPr>
    </xdr:pic>
  </etc:cellImage>
  <etc:cellImage>
    <xdr:pic>
      <xdr:nvPicPr>
        <xdr:cNvPr id="80" name="ID_910834CE5B484228A674E2853F00B259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9056370" y="8046085"/>
          <a:ext cx="969010" cy="9359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89FA084E193F4CD5BFEE3D1E0B323E56" descr="豪华款三门海鲜蒸柜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9316085" y="5521960"/>
          <a:ext cx="829945" cy="11283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DC522E053FA6406F909A87C796FEB24B"/>
        <xdr:cNvPicPr>
          <a:picLocks noChangeAspect="1"/>
        </xdr:cNvPicPr>
      </xdr:nvPicPr>
      <xdr:blipFill>
        <a:blip r:embed="rId31"/>
        <a:srcRect l="18445" r="17976"/>
        <a:stretch>
          <a:fillRect/>
        </a:stretch>
      </xdr:blipFill>
      <xdr:spPr>
        <a:xfrm>
          <a:off x="8772525" y="17371060"/>
          <a:ext cx="996950" cy="10439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6ADB242A6877459A9E63C0E665B6B951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9921875" y="1768475"/>
          <a:ext cx="773430" cy="10439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9" name="ID_784048AA009A42DDA801BB3BD9777731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9001125" y="6380480"/>
          <a:ext cx="911860" cy="10077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0" name="ID_27FE6ED958234F83AFF58B1B5000B69F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9644380" y="2141855"/>
          <a:ext cx="828675" cy="1080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6" name="ID_E9292539ED2E41B59DBF3EAF0D2B1550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9499600" y="67646550"/>
          <a:ext cx="2284730" cy="1083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06817C9204734308BB2E889D948C864F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8925560" y="15196820"/>
          <a:ext cx="586740" cy="9867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C1CB187AA4D9412EA1321044096F7888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6859905" y="764540"/>
          <a:ext cx="1081405" cy="14401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A92616D89B454AFC9DD8DA5A58F818A1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8684895" y="101389815"/>
          <a:ext cx="855980" cy="10077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EEEE8FCD81AB497E908DAF1A70C350C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9423400" y="82281395"/>
          <a:ext cx="1068070" cy="791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943F1D8A732743E2BB0B70981C7E8DDD"/>
        <xdr:cNvPicPr>
          <a:picLocks noChangeAspect="1"/>
        </xdr:cNvPicPr>
      </xdr:nvPicPr>
      <xdr:blipFill>
        <a:blip r:embed="rId40"/>
        <a:srcRect t="27549"/>
        <a:stretch>
          <a:fillRect/>
        </a:stretch>
      </xdr:blipFill>
      <xdr:spPr>
        <a:xfrm>
          <a:off x="9110980" y="63732410"/>
          <a:ext cx="1288415" cy="1083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39E5D89A346644A7ACA1F88260D5066A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9422765" y="87855425"/>
          <a:ext cx="1358900" cy="7200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2" name="ID_8B020AF511C44C0CAF31783F925469E9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9375775" y="36618545"/>
          <a:ext cx="1290955" cy="18624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4" name="ID_FA8FDD133064414D902D620967E6788D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9418955" y="34081085"/>
          <a:ext cx="1357630" cy="9004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5" name="ID_741C2DA1C74F402AB2505747C3F1C802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9437370" y="13698855"/>
          <a:ext cx="1357630" cy="14814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7" name="ID_C107D0B85E9245D7890991D7302D62B7" descr="二层平板工作台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9547860" y="12809220"/>
          <a:ext cx="968375" cy="720090"/>
        </a:xfrm>
        <a:prstGeom prst="rect">
          <a:avLst/>
        </a:prstGeom>
      </xdr:spPr>
    </xdr:pic>
  </etc:cellImage>
  <etc:cellImage>
    <xdr:pic>
      <xdr:nvPicPr>
        <xdr:cNvPr id="68" name="ID_83AE4D5FCFEC431581D1E9226DB0341A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9535795" y="87772240"/>
          <a:ext cx="766445" cy="1080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5FE5D5BF822D4E888CF315264CBBE884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9370695" y="33428305"/>
          <a:ext cx="1147445" cy="79184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<sst xmlns="http://schemas.openxmlformats.org/spreadsheetml/2006/main" count="396" uniqueCount="272">
  <si>
    <t xml:space="preserve">厨房设备报价清单 </t>
  </si>
  <si>
    <t>序号</t>
  </si>
  <si>
    <t>设备名称</t>
  </si>
  <si>
    <t>规格型号</t>
  </si>
  <si>
    <t>技术参数</t>
  </si>
  <si>
    <t>单位</t>
  </si>
  <si>
    <t>数量</t>
  </si>
  <si>
    <t>单价（元）</t>
  </si>
  <si>
    <t>小计（元）</t>
  </si>
  <si>
    <t>品牌</t>
  </si>
  <si>
    <t>图片</t>
  </si>
  <si>
    <t>A、主副食库</t>
  </si>
  <si>
    <t>A01</t>
  </si>
  <si>
    <t>四层平板货架</t>
  </si>
  <si>
    <t>1200*500*1550</t>
  </si>
  <si>
    <t>规格：1200*500*1550
·整体采用304不锈钢制作，厚度1.0mm；                              ·台面采用δ1.0mm不锈钢板材制作，台面加厚加强处理；                                                                                                            ·立柱为Φ38*1.0mm无缝不锈钢管制作；                                ·配不锈钢可调子弹脚。</t>
  </si>
  <si>
    <t>台</t>
  </si>
  <si>
    <t>Custom/厂制品</t>
  </si>
  <si>
    <t>A02</t>
  </si>
  <si>
    <t>1000*500*1550</t>
  </si>
  <si>
    <t>规格：1000*500*1550
·整体采用304不锈钢制作，厚度1.0mm；                              ·台面采用δ1.0mm不锈钢板材制作，台面加厚加强处理；                                                                                                            ·立柱为Φ38*1.0mm无缝不锈钢管制作；                                ·配不锈钢可调子弹脚。</t>
  </si>
  <si>
    <t>A03</t>
  </si>
  <si>
    <t>米面架</t>
  </si>
  <si>
    <t>1200*500*300</t>
  </si>
  <si>
    <t>规格：1200*500*300
·整体采用304不锈钢制作，厚度1.0mm；
·格栅型层板，横格支撑采用25×38不锈钢矩形管；
·台面加强处理，下衬加强筋1.2mm； 
·立柱为Φ38×1.0mm,配子弹调节脚。</t>
  </si>
  <si>
    <t>A04</t>
  </si>
  <si>
    <t>冷冻柜</t>
  </si>
  <si>
    <t>1800*800*800</t>
  </si>
  <si>
    <t>规格：1800*800*800
·全国联保
·内外全不锈钢材质；
·整机全铜管制冷，使用寿命长达10年；
·加厚加宽台面可承重150KG;
·品牌压缩机，专业品牌硬核制冷
·整机一体发泡，微孔加厚保护层，高效隔绝热传导，长效锁冷；
·温度范围：5℃～-15℃，7档控温，智能保鲜；
·功率：220V/230W
★提供3C国家强制性产品认证证书</t>
  </si>
  <si>
    <t>银都/凯美/格林斯达/美厨</t>
  </si>
  <si>
    <t>A05</t>
  </si>
  <si>
    <t>电子秤</t>
  </si>
  <si>
    <t>150KG</t>
  </si>
  <si>
    <t>·折叠落地式
·带充电器</t>
  </si>
  <si>
    <t>剑霸/大红鹰/友声</t>
  </si>
  <si>
    <t>A06</t>
  </si>
  <si>
    <t>平板车</t>
  </si>
  <si>
    <t>1000*600*800</t>
  </si>
  <si>
    <t>规格：1000*600*800 
·304#不锈钢材质
·层板1.2mm，40*40*3.5mm角铁底座； 
·推把采用Φ32×1.2mm不锈钢管； 
·配4寸耐磨重磅脚轮。</t>
  </si>
  <si>
    <t>B、洗消区</t>
  </si>
  <si>
    <t>B01</t>
  </si>
  <si>
    <t>掀门保洁柜</t>
  </si>
  <si>
    <t>1200*500*1800</t>
  </si>
  <si>
    <t>规格：1200*500*1800
·整体采用304不锈钢制作，厚度1.0mm；
·柜门采用双层吊辘挂式结构；
·滑动灵活、轻便, 不易嵌入垃圾,清洁卫生；
·配Φ50×1.0mm防滑不锈钢重力脚。</t>
  </si>
  <si>
    <t>B02</t>
  </si>
  <si>
    <t>移动垃圾桶</t>
  </si>
  <si>
    <t>80L</t>
  </si>
  <si>
    <t>规格：80L
·一次性注塑成型
·4轮底座
·顶直径：56cm
·底直径：40cm
·高：75cm</t>
  </si>
  <si>
    <t>个</t>
  </si>
  <si>
    <t>白云清洁/普飞/乐柏美</t>
  </si>
  <si>
    <t>B03</t>
  </si>
  <si>
    <t>二层平板工作台</t>
  </si>
  <si>
    <t>1200*650*800</t>
  </si>
  <si>
    <t>规格：1200*650*800
·整体采用304不锈钢制作，厚度1.0mm；
·下置平板层板；
·台面加强处理，下衬加强筋1.0mm； 
·立柱为Φ50×1.0mm；
·配子弹调节脚</t>
  </si>
  <si>
    <t>B04</t>
  </si>
  <si>
    <t>挂壁式开水器</t>
  </si>
  <si>
    <t>220V/3KW</t>
  </si>
  <si>
    <t>规格：220V/3KW       
·304食品级不锈钢材质水箱；
·微电脑显示屏；
·双嘴水龙头，满足高峰用水需求；
·整体发泡，节能保温；
·全自动缺水保护装置；
·水胆容量≥28L
·供水量≥60L/H
★提供《食品接触产品安全认证证书》、《产品节能认证证书》。</t>
  </si>
  <si>
    <t>百能泉/裕豪/
科源美</t>
  </si>
  <si>
    <t>B05</t>
  </si>
  <si>
    <t>商用热风循环消毒柜</t>
  </si>
  <si>
    <t>1260*650*1970</t>
  </si>
  <si>
    <t>规格：1260*650*1970
·不锈钢全发泡柜体，电脑芯片智能控制
·电源：≥220V/3000W
·消毒温度125±10℃
·容积：≥1180L
·高温热风循环
·加厚筛网支架
·提供食品接触产品安全认证
★产品依据GB4706.1-2005、GB17988-2008标准检测合格，提供省级疾控中心检测报告复印件；
★高温消毒柜系列产品依据卫生部颁发《消毒技术规范》标准检测，提供检测报告（具有CMA及CNAS标识）复印件</t>
  </si>
  <si>
    <t>昌和/邦祥
宇王/美厨</t>
  </si>
  <si>
    <t>B06</t>
  </si>
  <si>
    <t>洗地龙头</t>
  </si>
  <si>
    <t>10M</t>
  </si>
  <si>
    <t>规格：117*375*360
·304材质
·10M
·高压冲地龙头
·喉管自动回卷装置；软管，可承受 120°C 的高温以及 300PSI 高压；
·可安装于墙壁、天花板或台柜下</t>
  </si>
  <si>
    <t>B07</t>
  </si>
  <si>
    <t>三星水池</t>
  </si>
  <si>
    <t>1800*700*800+150</t>
  </si>
  <si>
    <t>规格：1800*700*800+150
·整体采用304不锈钢制作，厚度1.0mm
·配有提篮落水器，可让垃圾与排污管道隔离，方便清理；
·立柱为Φ38*1.0mm不锈钢管制作；                                              ·脚配不锈钢子弹调节脚*4；
·含不锈钢下水口*3</t>
  </si>
  <si>
    <t>B08</t>
  </si>
  <si>
    <t>站立式双温水龙头</t>
  </si>
  <si>
    <t>冷热水</t>
  </si>
  <si>
    <t>·304#材质
·全铜阀芯
·工字滚珠水龙头
·站立式360°旋转龙头
·硅黄铜阀体
·开孔Φ35MM</t>
  </si>
  <si>
    <t>雷丽斯/
君畅/九牧</t>
  </si>
  <si>
    <t>B09</t>
  </si>
  <si>
    <t>电热水器</t>
  </si>
  <si>
    <t>EC8002-JT3U1</t>
  </si>
  <si>
    <t>·外形尺寸：835*465*480
·功率：220V/3300W
·一级能效
·容量：80升</t>
  </si>
  <si>
    <t>海尔/美的/史密斯</t>
  </si>
  <si>
    <t>B10</t>
  </si>
  <si>
    <t>挂墙双层架</t>
  </si>
  <si>
    <t>4300*350*600</t>
  </si>
  <si>
    <t>规格：4300*350*600
·整体采用304不锈钢制作，厚度1.0mm；
·上下平板加厚层板；
·台面加强处理，下衬加强筋1.0mm； 
·立柱为Φ30×1.0mm</t>
  </si>
  <si>
    <t>组</t>
  </si>
  <si>
    <t>B11</t>
  </si>
  <si>
    <t>备餐台柜</t>
  </si>
  <si>
    <t>1500*700*800+150</t>
  </si>
  <si>
    <t>规格：1500*700*800+150
·整体采用304不锈钢制作，厚度1.0mm，且填充加厚密度板包裹;
·各层面板下加厚横梁SUS304,下衬加强筋1.0mm； 
·立柱为Φ50×1.0mm加粗不锈钢圆管；
·配不锈钢子弹调节脚*4；</t>
  </si>
  <si>
    <t>C、切配区</t>
  </si>
  <si>
    <t>C01</t>
  </si>
  <si>
    <t>C02</t>
  </si>
  <si>
    <t>四门双温高身雪柜</t>
  </si>
  <si>
    <t>1200*715*1895</t>
  </si>
  <si>
    <t>规格：1200*715*1895
·全国联保                    
·内外全不锈钢材质；                                                                                                                          ·整机全铜管制冷，双压缩机
·温度范围：-15℃～0℃/0℃～+10℃，7档控温，箱内温度自由设定
·品牌压缩机，专业品牌硬核制冷
·整机一体发泡，微孔加厚保护层，高效隔绝热传导，长效锁冷；
·食品级PVC封条，可拆卸清洗、更换         
·容积：≥848L                                                                                                                                                                   
·电功率：220V/390W
★提供3C《国家强制性产品认证证书》、《食品接触产品安全认证证书》</t>
  </si>
  <si>
    <t>C03</t>
  </si>
  <si>
    <t>双星工作台</t>
  </si>
  <si>
    <t>1500*600*800+150</t>
  </si>
  <si>
    <t>规格：1500*600*800+150
·整体采用304不锈钢制作，厚度1.0mm
·台面加强处理，下衬加强筋1.0mm； 
·配有提篮落水器，可让垃圾与排污管道隔离，方便清理；
·立柱为Φ38*1.0mm不锈钢管制作；                                              ·脚配不锈钢子弹调节脚*4；
·含不锈钢下水口*2</t>
  </si>
  <si>
    <t>C04</t>
  </si>
  <si>
    <t>C05</t>
  </si>
  <si>
    <t>1500*350*600</t>
  </si>
  <si>
    <t>规格：1500*350*600
·整体采用304不锈钢制作，厚度1.0mm；
·上下平板加厚层板；
·台面加强处理，下衬加强筋1.0mm； 
·立柱为Φ30×1.0mm</t>
  </si>
  <si>
    <t>C06</t>
  </si>
  <si>
    <t>冷藏平面操作台</t>
  </si>
  <si>
    <t>规格：1800*800*800
·全国联保
·内外全不锈钢材质；
·整机全铜管制冷，使用寿命长达10年；
·加厚加宽台面可承重150KG;
·品牌压缩机，专业品牌硬核制冷
·整机一体发泡，微孔加厚保护层，高效隔绝热传导，长效锁冷；
·温度范围：5℃～-5℃，7档控温，智能保鲜；
·功率：220V/230W
★提供3C《国家强制性产品认证证书》</t>
  </si>
  <si>
    <t>C07</t>
  </si>
  <si>
    <t>规格：1800*800*800
·整体采用304不锈钢制作，厚度1.0mm；
·下置两层平板；
·台面加强处理，下衬加强筋1.0mm； 
·立柱为Φ50×1.0mm；
·配子弹调节脚</t>
  </si>
  <si>
    <t>C08</t>
  </si>
  <si>
    <t>双层台面立架</t>
  </si>
  <si>
    <t>1800*300*600</t>
  </si>
  <si>
    <t>规格：1800*300*600
·整体采用304不锈钢制作，厚度1.0mm
·二层平板台面加强处理
·两侧不锈钢扣板灵活转动，简易贴扣，牢固平稳</t>
  </si>
  <si>
    <t>C09</t>
  </si>
  <si>
    <t>刀具砧板消毒台柜</t>
  </si>
  <si>
    <t>1600*800*800</t>
  </si>
  <si>
    <t>规格：1600*800*800
·全不锈钢材质
·电源：220V/800W
·消毒温度：70±10℃
·容积：350L
·装载14把刀具+5块砧板</t>
  </si>
  <si>
    <t>D、煎烤区</t>
  </si>
  <si>
    <t>D01</t>
  </si>
  <si>
    <t>电饼铛</t>
  </si>
  <si>
    <t>380V/5KW</t>
  </si>
  <si>
    <t>规格：660*800*900
·全不锈钢材质；
·不锈钢智能数控自动恒温
·380V/5KW
·锅内直径540mm
·温度范围0~300℃
·下档深度30mm
★提供CQC《食品接触产品安全认证证书》</t>
  </si>
  <si>
    <t>东方新奥/华美/钧邦/恒联</t>
  </si>
  <si>
    <t>D02</t>
  </si>
  <si>
    <t>单缸双筛电炸炉柜</t>
  </si>
  <si>
    <t>420*720*940</t>
  </si>
  <si>
    <t>规格：420*720*940
·全不锈钢材质
·电源：380V/9.6KW
·容量：40L
·配有温控器，六通道定时器和蜂鸣警报器
·深缸设计，炸制食物品质优异</t>
  </si>
  <si>
    <t>汇利/金百川/康威</t>
  </si>
  <si>
    <t>D03</t>
  </si>
  <si>
    <t>两层四盘电烤箱
（电脑版+石板）</t>
  </si>
  <si>
    <t>1220*800*1250</t>
  </si>
  <si>
    <t>·采用加厚不锈钢，机身更加坚固耐用；
·每层上下远红外线发热管；
·上下独立控温；
·超温断电保护；
·规格：二层四盘  竖放
·电压：380v/50Hz                     
·功率：13.2kW
·频率：50Hz
·烤盘尺寸：400*600mm
·外形尺寸(宽*深*高）mm：1220*800*1250H</t>
  </si>
  <si>
    <t>泓锋/恒联/美厨</t>
  </si>
  <si>
    <t>D04</t>
  </si>
  <si>
    <t>双层平板工作台</t>
  </si>
  <si>
    <t>1250*800*500</t>
  </si>
  <si>
    <t>规格：1250*800*500
·整体采用304不锈钢制作，厚度1.0mm；
·下置平板层板；
·台面加强处理，下衬加强筋1.0mm； 
·立柱为Φ50×1.0mm；
·配子弹调节脚</t>
  </si>
  <si>
    <t>D05</t>
  </si>
  <si>
    <t>炉灶封墙钢</t>
  </si>
  <si>
    <t>2400*1800</t>
  </si>
  <si>
    <t>规格：2400*1800
•SUS304/1.0mm不锈钢材质</t>
  </si>
  <si>
    <t>平方</t>
  </si>
  <si>
    <t>D06</t>
  </si>
  <si>
    <t>静电复合式烟罩一体机</t>
  </si>
  <si>
    <t>2400*1100*977</t>
  </si>
  <si>
    <t>规格：2400*1100*977
·设备包含照明系统、UV光解系统、双区高低压静电净化系统、低噪音排风系统、收集装置等5个功能段；箱体结构采用不锈钢框架结构。
·智能触控液晶面板，运行状态显示，可隔空挥手感应开启和关闭设备
·LED高显色防爆照明灯，防雾设计、穿透油烟、耐高温、节能；
·不锈钢电场，清洗无忧，超长使用寿命
油烟净化效率≥98%</t>
  </si>
  <si>
    <t>保丽洁 /北沃/科蓝/蓝箭</t>
  </si>
  <si>
    <t>D07</t>
  </si>
  <si>
    <t>不锈钢排烟管道</t>
  </si>
  <si>
    <t>1500*400*400</t>
  </si>
  <si>
    <t>规格：1500*400*400
·整体采用304不锈钢制作，厚度1.0mm；
·管道四个面加强筋处理</t>
  </si>
  <si>
    <t>D08</t>
  </si>
  <si>
    <t>不锈钢集烟管道</t>
  </si>
  <si>
    <t>4100*800*400</t>
  </si>
  <si>
    <t>规格：4100*800*400
·整体采用304不锈钢制作，厚度1.0mm；
·管道四个面加强筋处理</t>
  </si>
  <si>
    <t>E、烹饪区</t>
  </si>
  <si>
    <t>E01</t>
  </si>
  <si>
    <t>粘捕式灭蝇灯</t>
  </si>
  <si>
    <t>A-18</t>
  </si>
  <si>
    <t>功率: 220v/16w
ABS阻燃材料机身
物理粘捕，静音安全</t>
  </si>
  <si>
    <t>只</t>
  </si>
  <si>
    <t>蓝猫/古派
芭芭拉/永鑫</t>
  </si>
  <si>
    <t>E02</t>
  </si>
  <si>
    <t>E03</t>
  </si>
  <si>
    <t>双通移门荷台柜</t>
  </si>
  <si>
    <t>2000*800*800</t>
  </si>
  <si>
    <t>规格：2000*800*800
•整体采用304不锈钢制作，厚度1.0mm；且填充加厚密度板包裹;
·各层面板下加厚横梁SUS304,下衬加强筋1.0mm； 
·立柱为Φ50×1.0mm加粗不锈钢圆管；
·双通四门，可拆卸组装；
·配不锈钢子弹调节脚*4</t>
  </si>
  <si>
    <t>E04</t>
  </si>
  <si>
    <t>电磁三门海鲜蒸柜</t>
  </si>
  <si>
    <t>1200*910*1850</t>
  </si>
  <si>
    <t>规格：1200*910*1850
·整机全不锈钢材质  
·机芯电源：380V/25KW
·原装驱动芯片，保护功能更完善，具有过流、过载、短路保护功能。
·主板为贴片，生产工艺更精，结构设计更美观，集成度更高。
·直流风机，无漏电隐患，转速更快，功率更小，耗能更低，散热效果更好，稳定性更强。
·采用霍尔传感技术，加热功率实时显示，检测更精准；                                                                                                                                                                          ·开关为多档位滑杆磁控开关,能够精确化控温、经久耐用;                               
·显示屏显示电磁灶实时功率、线盘的实时温度；                                                                           ·机芯壳是使用高密度防火ABS抽粒料材质的塑料材质，能有效防止触电漏电。</t>
  </si>
  <si>
    <t>智本时代/金德力/烹神</t>
  </si>
  <si>
    <t>E05</t>
  </si>
  <si>
    <t>电磁大炒炉</t>
  </si>
  <si>
    <t>950*1050*800+350</t>
  </si>
  <si>
    <t>规格：950*1050*800+350
·整机全不锈钢材质  
·机芯电源：380V/20KW
·内置直径800mm反边锅；
·原装驱动芯片，保护功能更完善，具有过流、过载、短路保护功能。
·主板为贴片，生产工艺更精，结构设计更美观，集成度更高。
·直流风机，无漏电隐患，转速更快，功率更小，耗能更低，散热效果更好，稳定性更强。
·采用霍尔传感技术，加热功率实时显示，检测更精准；                                                                                                                                                                          ·开关为多档位滑杆磁控开关,能够精确化控温、经久耐用;                               
·显示屏显示电磁灶实时功率、线盘的实时温度；                                                                           ·机芯壳是使用高密度防火ABS抽粒料材质的塑料材质，能有效防止触电漏电。</t>
  </si>
  <si>
    <t>E06</t>
  </si>
  <si>
    <t>灶具拼台</t>
  </si>
  <si>
    <t>400*1050*800+350</t>
  </si>
  <si>
    <t>规格：400*1050*800+350
·•整体采用304不锈钢制作，厚度1.0mm；
·正面挡板宽度和靠背高度同炉灶尺寸一致；
·台面采用δ1.2mm不锈钢板材制作，台面加强处理；                                                                                                           ·立柱为Φ38*1.2mm无缝不锈钢圆管制作；
·配不锈钢可调子弹脚×4</t>
  </si>
  <si>
    <t>E07</t>
  </si>
  <si>
    <t>双头单尾小炒炉</t>
  </si>
  <si>
    <t>1800*1050*800+350</t>
  </si>
  <si>
    <t>规格：1800*1050*800+350
·整机全不锈钢材质  
·机芯电源：380V/15KW*2
·标配：直径500mm双耳抛锅*2；
·原装驱动芯片，保护功能更完善，具有过流、过载、短路保护功能。
·主板为贴片，生产工艺更精，结构设计更美观，集成度更高。
·直流风机，无漏电隐患，转速更快，功率更小，耗能更低，散热效果更好，稳定性更强。
·采用霍尔传感技术，加热功率实时显示，检测更精准；                                                                                                                                                                          ·开关为多档位滑杆磁控开关,能够精确化控温、经久耐用;                               
·显示屏显示电磁灶实时功率、线盘的实时温度；                                                                           ·机芯壳是使用高密度防火ABS抽粒料材质的塑料材质，能有效防止触电漏电。</t>
  </si>
  <si>
    <t>E08</t>
  </si>
  <si>
    <t>电磁四眼炉</t>
  </si>
  <si>
    <t>800*1050*800+350</t>
  </si>
  <si>
    <t>规格：800*1050*800+350
·整机全不锈钢材质  
·配置为直径300*300mm微晶板；                                                                                   ·电源：220V/2.5KW*4；                                                                                                                                                        ·原装驱动芯片，保护功能更完善，具有过流、过载、短路保护功能。
·主板为贴片，生产工艺更精，结构设计更美观，集成度更高。</t>
  </si>
  <si>
    <t>E09</t>
  </si>
  <si>
    <t>电磁单眼低汤炉</t>
  </si>
  <si>
    <t>700*800*600+550</t>
  </si>
  <si>
    <t>规格：700*800*600+550
·整机全不锈钢材质  
·配置为直径430mm微晶板，直径500mm双耳高汤桶；                                                                                   ·电源：380V/15KW；                                                                                                                                                        ·原装驱动芯片，保护功能更完善，具有过流、过载、短路保护功能。
·主板为贴片，生产工艺更精，结构设计更美观，集成度更高。</t>
  </si>
  <si>
    <t>E10</t>
  </si>
  <si>
    <t>6500*1800</t>
  </si>
  <si>
    <t>规格：6500*1800
•SUS304/1.0mm不锈钢材质</t>
  </si>
  <si>
    <t>E11</t>
  </si>
  <si>
    <t>6500*1300*977</t>
  </si>
  <si>
    <t>规格：6500*1300*977
·设备包含照明系统、UV光解系统、双区高低压静电净化系统、低噪音排风系统、收集装置等5个功能段；箱体结构采用不锈钢框架结构。
·智能触控液晶面板，运行状态显示，可隔空挥手感应开启和关闭设备
·LED高显色防爆照明灯，防雾设计、穿透油烟、耐高温、节能；
·不锈钢电场，清洗无忧，超长使用寿命
油烟净化效率≥98%</t>
  </si>
  <si>
    <t>E12</t>
  </si>
  <si>
    <t>3000*400*400</t>
  </si>
  <si>
    <t>规格：3000*400*400
·整体采用304不锈钢制作，厚度1.0mm；
·管道四个面加强筋处理</t>
  </si>
  <si>
    <t>E13</t>
  </si>
  <si>
    <t>6500*800*400</t>
  </si>
  <si>
    <t>规格：6500*800*400
·整体采用304不锈钢制作，厚度1.0mm；
·管道四个面加强筋处理</t>
  </si>
  <si>
    <t>E14</t>
  </si>
  <si>
    <t>5700*800*400</t>
  </si>
  <si>
    <t>规格：5700*800*400
·整体采用304不锈钢制作，厚度1.0mm；
·管道四个面加强筋处理</t>
  </si>
  <si>
    <t>E15</t>
  </si>
  <si>
    <t>厨房自动灭火系统</t>
  </si>
  <si>
    <t>单瓶组</t>
  </si>
  <si>
    <t>规格：单瓶组
·主体箱规格：长485mm*宽225mm*高615mm
·灭火剂贮存容器：灭火时间3-5s,灭火剂类型：食用油专用灭火剂（无毒、无味、无污染、无公害）保质期：3年，CMJS10-1充装质量：12kg；
·驱动气瓶贮存容器：气体介质：氮气；容积：单瓶1.2L，符合《气瓶安全技术规程》的要求，符合GB5099的标准。
·抗飞溅：装置启动后灭火剂喷射时无燃烧的油液飞溅出来，在灭火剂喷射过程中无油点飞溅出来。
·控制盘备用电池满足正常监视状态下连续工作48h，期间保证装置可靠启动，主、备电源能自动切换供电，并有工作指示。
·药剂连接管、管路、管件采用304不锈钢制造；符合Q/MYE1-2018标准的要求。</t>
  </si>
  <si>
    <t>林川/时雨龙
/迈恒</t>
  </si>
  <si>
    <t>F、餐厅</t>
  </si>
  <si>
    <t>F01</t>
  </si>
  <si>
    <t>F02</t>
  </si>
  <si>
    <t>单通工作台柜</t>
  </si>
  <si>
    <t>1800*600*800</t>
  </si>
  <si>
    <t xml:space="preserve">规格：1800*600*800
·整体采用304不锈钢制作，厚度1.0mm且填充加厚密度板包裹;
·各层面板下加厚横梁SUS304,下衬加强筋1.0mm； 
·立柱为Φ50×1.0mm加粗不锈钢圆管；
·配不锈钢子弹调节脚*4； </t>
  </si>
  <si>
    <t>F03</t>
  </si>
  <si>
    <t>微波炉</t>
  </si>
  <si>
    <t>SF20</t>
  </si>
  <si>
    <t>·外形尺寸：271*457*370
·功率：220V/1180W
·容量：20L</t>
  </si>
  <si>
    <t>格兰仕/美的/松下</t>
  </si>
  <si>
    <t>F04</t>
  </si>
  <si>
    <t>304#商用豆浆机</t>
  </si>
  <si>
    <t>25L</t>
  </si>
  <si>
    <t>规格：25L
·机器尺寸：467*359*860
·静音专利技术：按1米距离国家标准测试噪音低至70分贝左右
·刀轴一体化专利技术，商用电机使用寿命长
·3000W超大功率，制浆更快捷，超细60目内置过滤网，浆渣分离，无渣免滤
·SUS304桶身食品级接触材料
·功率：220V/3000W
·容量：min18L-max25L
·适用72-100人（200ml/人）
★提供CQC食品接触产品安全认证证书、CMA检测报告（与设备型号一致）</t>
  </si>
  <si>
    <t>禾元/九阳/德玛仕</t>
  </si>
  <si>
    <t>F05</t>
  </si>
  <si>
    <t>304#
32格高温热风消毒柜</t>
  </si>
  <si>
    <t>220V/6KW</t>
  </si>
  <si>
    <t>规格：1365*500*1850
·304#食品级不锈钢材质
·高温热风，双层箱体，电脑版
·横4格*竖8格
·小格内径尺寸：290*370*130
·温度：～125℃，自由设定
·消毒时间根据需求自由控时
·电源功率：220V/6KW</t>
  </si>
  <si>
    <t>美时/金榜科技/邦祥/美厨</t>
  </si>
  <si>
    <t>F06</t>
  </si>
  <si>
    <t>饮水柜</t>
  </si>
  <si>
    <t>380V/6KW</t>
  </si>
  <si>
    <t>规格：380V/6KW
·水胆容量≥40L
·供水量≥90L/H
·加热方式：逐层步进分层加热100%一次性纯开水，即开即饮，连续供水，杜绝冷热混合水，千沸水
·液晶显示屏面板控制：可实时显示开水器运行状态、水位、水温、时间等参数，并具有自动故障提醒功能；
·内胆采用食品级不锈钢材质，提供加热内胆《涉及饮用水卫生安全产品卫生许可批件》
·节能技术：全箱体全聚氨脂保温，箱体不烫手；整机采用密封和蒸汽冷凝技术，保证无蒸汽排放。提供整机《中国节能认证证书》
·底座前开门设计：换滤芯及维修方便；内置三级过滤（PP棉+活性炭+活性炭），除余氯效果好，水质口感好。
·底座水槽为整体模压成型，没有焊缝焊点，防漏水；排水管为PPR材质，耐热耐用</t>
  </si>
  <si>
    <t>套</t>
  </si>
  <si>
    <t>碧丽
科源美/裕豪</t>
  </si>
  <si>
    <t>F07</t>
  </si>
  <si>
    <t>双通工作台柜</t>
  </si>
  <si>
    <t>1200*700*800</t>
  </si>
  <si>
    <t>规格：1200*700*800
·整体采用304不锈钢制作，厚度1.0mm；且填充加厚密度板包裹;
·各层面板下加厚横梁SUS304,下衬加强筋1.0mm； 
·立柱为Φ50×1.0mm加粗不锈钢圆管；
·双通四门，可拆卸组装；
·配不锈钢子弹调节脚*4</t>
  </si>
  <si>
    <t>F08</t>
  </si>
  <si>
    <t>汤/饭保温车</t>
  </si>
  <si>
    <t>700*700*800</t>
  </si>
  <si>
    <t>规格：700*700*800
·整体采用304不锈钢制作，厚度1.0mm；
·含直径450高桶  
·配可调温控器，不锈钢发热管； 
·设备功率：220v/3kw； 
·配脚轮。</t>
  </si>
  <si>
    <t>F09</t>
  </si>
  <si>
    <t>四格保温餐柜</t>
  </si>
  <si>
    <t>1500*700*800</t>
  </si>
  <si>
    <t>规格：1500*700*800
·整体采用304不锈钢制作，厚度1.0mm；
·份数盆1/1*5套； 
·双通移门柜身 
·配可调温控器，不锈钢发热管； 
·设备功率：220v/3kw； 
·立柱Φ38*1.0mm，配子弹调节脚。</t>
  </si>
  <si>
    <t>F10</t>
  </si>
  <si>
    <t>食品留样柜</t>
  </si>
  <si>
    <t>600*740*1895</t>
  </si>
  <si>
    <t>规格：600*740*1895
·上市品牌，全国联保                    
·内外全不锈钢材质；                                                                                                                          ·整机全铜管制冷，双压缩机
·温度范围：2℃～+10℃，7档控温，箱内温度自由设定
·品牌压缩机，专业品牌硬核制冷
·整机一体发泡，微孔加厚保护层，高效隔绝热传导，长效锁冷；
·食品级PVC封条，可拆卸清洗、更换         
·容积：≥318L                                                                                                                                                                   
·电功率：220V/280W</t>
  </si>
  <si>
    <t>F11</t>
  </si>
  <si>
    <t>双星水池柜</t>
  </si>
  <si>
    <t>1200*650*800+150</t>
  </si>
  <si>
    <t>规格：1200*650*800+150
·整体采用304不锈钢制作，厚度1.0mm
·配有提篮落水器，可让垃圾与排污管道隔离，方便清理；
·立柱为Φ38*1.0mm不锈钢管制作；                                              ·脚配不锈钢子弹调节脚×4；
·含不锈钢下水口*2</t>
  </si>
  <si>
    <t>F12</t>
  </si>
  <si>
    <t>F13</t>
  </si>
  <si>
    <t>收餐组合柜</t>
  </si>
  <si>
    <t>1500*650*800+150</t>
  </si>
  <si>
    <t>规格：1500*650*800+150
·整体采用304不锈钢制作，厚度1.0mm
·立柱为Φ38*1.0mm不锈钢管制作；                                              ·脚配不锈钢子弹调节脚×4；
·靠背：同水池靠背一致</t>
  </si>
  <si>
    <t>F14</t>
  </si>
  <si>
    <t>整体厨房设备接驳辅材（含排烟系统吊装）</t>
  </si>
  <si>
    <t>标准件</t>
  </si>
  <si>
    <t>·排烟开洞、焊接、法兰、封板、吊丝锁环、不锈钢墙托等
·不锈钢水管、炉灶钢丝落水管、直接三通等</t>
  </si>
  <si>
    <t>项</t>
  </si>
  <si>
    <t>合计（元）</t>
  </si>
  <si>
    <t>备注：所有外购设备需符合国家现行规范标准制造，并在进场时提供产品合格证、检测报告等相关技术资料。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</si>
</sst>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[$-F800]dddd\,\ mmmm\ dd\,\ yyyy"/>
  </numFmts>
  <fonts count="29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b/>
      <sz val="9"/>
      <name val="宋体"/>
      <charset val="134"/>
    </font>
    <font>
      <sz val="9"/>
      <name val="宋体"/>
      <charset val="204"/>
    </font>
    <font>
      <b/>
      <sz val="9"/>
      <name val="宋体"/>
      <charset val="204"/>
    </font>
    <font>
      <sz val="9"/>
      <name val="黑体"/>
      <charset val="134"/>
    </font>
    <font>
      <b/>
      <sz val="22"/>
      <name val="微软雅黑"/>
      <charset val="134"/>
    </font>
    <font>
      <b/>
      <sz val="9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176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176" fontId="5" fillId="0" borderId="3" xfId="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集团计划（JG）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NULL" TargetMode="External"/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jpeg"/><Relationship Id="rId5" Type="http://schemas.openxmlformats.org/officeDocument/2006/relationships/image" Target="media/image5.png"/><Relationship Id="rId46" Type="http://schemas.openxmlformats.org/officeDocument/2006/relationships/image" Target="media/image45.png"/><Relationship Id="rId45" Type="http://schemas.openxmlformats.org/officeDocument/2006/relationships/image" Target="media/image44.png"/><Relationship Id="rId44" Type="http://schemas.openxmlformats.org/officeDocument/2006/relationships/image" Target="media/image43.png"/><Relationship Id="rId43" Type="http://schemas.openxmlformats.org/officeDocument/2006/relationships/image" Target="media/image42.png"/><Relationship Id="rId42" Type="http://schemas.openxmlformats.org/officeDocument/2006/relationships/image" Target="media/image41.png"/><Relationship Id="rId41" Type="http://schemas.openxmlformats.org/officeDocument/2006/relationships/image" Target="media/image40.png"/><Relationship Id="rId40" Type="http://schemas.openxmlformats.org/officeDocument/2006/relationships/image" Target="media/image39.png"/><Relationship Id="rId4" Type="http://schemas.openxmlformats.org/officeDocument/2006/relationships/image" Target="media/image4.png"/><Relationship Id="rId39" Type="http://schemas.openxmlformats.org/officeDocument/2006/relationships/image" Target="media/image38.png"/><Relationship Id="rId38" Type="http://schemas.openxmlformats.org/officeDocument/2006/relationships/image" Target="media/image37.png"/><Relationship Id="rId37" Type="http://schemas.openxmlformats.org/officeDocument/2006/relationships/image" Target="media/image36.png"/><Relationship Id="rId36" Type="http://schemas.openxmlformats.org/officeDocument/2006/relationships/image" Target="media/image35.png"/><Relationship Id="rId35" Type="http://schemas.openxmlformats.org/officeDocument/2006/relationships/image" Target="media/image34.png"/><Relationship Id="rId34" Type="http://schemas.openxmlformats.org/officeDocument/2006/relationships/image" Target="media/image33.png"/><Relationship Id="rId33" Type="http://schemas.openxmlformats.org/officeDocument/2006/relationships/image" Target="media/image32.png"/><Relationship Id="rId32" Type="http://schemas.openxmlformats.org/officeDocument/2006/relationships/image" Target="media/image31.png"/><Relationship Id="rId31" Type="http://schemas.openxmlformats.org/officeDocument/2006/relationships/image" Target="media/image30.png"/><Relationship Id="rId30" Type="http://schemas.openxmlformats.org/officeDocument/2006/relationships/image" Target="media/image29.jpeg"/><Relationship Id="rId3" Type="http://schemas.openxmlformats.org/officeDocument/2006/relationships/image" Target="media/image3.png"/><Relationship Id="rId29" Type="http://schemas.openxmlformats.org/officeDocument/2006/relationships/image" Target="media/image28.png"/><Relationship Id="rId28" Type="http://schemas.openxmlformats.org/officeDocument/2006/relationships/image" Target="media/image27.jpeg"/><Relationship Id="rId27" Type="http://schemas.openxmlformats.org/officeDocument/2006/relationships/image" Target="media/image26.png"/><Relationship Id="rId26" Type="http://schemas.openxmlformats.org/officeDocument/2006/relationships/image" Target="media/image25.png"/><Relationship Id="rId25" Type="http://schemas.openxmlformats.org/officeDocument/2006/relationships/image" Target="media/image24.png"/><Relationship Id="rId24" Type="http://schemas.openxmlformats.org/officeDocument/2006/relationships/image" Target="media/image23.png"/><Relationship Id="rId23" Type="http://schemas.openxmlformats.org/officeDocument/2006/relationships/image" Target="media/image22.png"/><Relationship Id="rId22" Type="http://schemas.openxmlformats.org/officeDocument/2006/relationships/image" Target="media/image21.png"/><Relationship Id="rId21" Type="http://schemas.openxmlformats.org/officeDocument/2006/relationships/image" Target="media/image20.jpeg"/><Relationship Id="rId20" Type="http://schemas.openxmlformats.org/officeDocument/2006/relationships/image" Target="media/image19.png"/><Relationship Id="rId2" Type="http://schemas.openxmlformats.org/officeDocument/2006/relationships/image" Target="media/image2.png"/><Relationship Id="rId19" Type="http://schemas.openxmlformats.org/officeDocument/2006/relationships/image" Target="media/image18.png"/><Relationship Id="rId18" Type="http://schemas.openxmlformats.org/officeDocument/2006/relationships/image" Target="media/image17.png"/><Relationship Id="rId17" Type="http://schemas.openxmlformats.org/officeDocument/2006/relationships/image" Target="media/image16.png"/><Relationship Id="rId16" Type="http://schemas.openxmlformats.org/officeDocument/2006/relationships/image" Target="media/image15.png"/><Relationship Id="rId15" Type="http://schemas.openxmlformats.org/officeDocument/2006/relationships/image" Target="media/image14.jpeg"/><Relationship Id="rId14" Type="http://schemas.openxmlformats.org/officeDocument/2006/relationships/image" Target="media/image13.png"/><Relationship Id="rId13" Type="http://schemas.openxmlformats.org/officeDocument/2006/relationships/image" Target="media/image12.png"/><Relationship Id="rId12" Type="http://schemas.openxmlformats.org/officeDocument/2006/relationships/image" Target="media/image11.png"/><Relationship Id="rId11" Type="http://schemas.openxmlformats.org/officeDocument/2006/relationships/image" Target="media/image10.png"/><Relationship Id="rId10" Type="http://schemas.openxmlformats.org/officeDocument/2006/relationships/image" Target="media/image9.png"/><Relationship Id="rId1" Type="http://schemas.openxmlformats.org/officeDocument/2006/relationships/image" Target="media/image1.emf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3"/>
  <sheetViews>
    <sheetView tabSelected="1" view="pageBreakPreview" zoomScaleNormal="100" workbookViewId="0">
      <selection activeCell="G5" sqref="G5"/>
    </sheetView>
  </sheetViews>
  <sheetFormatPr defaultColWidth="9" defaultRowHeight="43" customHeight="1"/>
  <cols>
    <col min="1" max="1" width="9.875" style="8" customWidth="1"/>
    <col min="2" max="2" width="16.3333333333333" style="9" customWidth="1"/>
    <col min="3" max="3" width="12.2833333333333" style="10" customWidth="1"/>
    <col min="4" max="4" width="49.25" style="11" customWidth="1"/>
    <col min="5" max="5" width="5.225" style="8" customWidth="1"/>
    <col min="6" max="6" width="5.66666666666667" style="8" customWidth="1"/>
    <col min="7" max="7" width="11.75" style="8" customWidth="1"/>
    <col min="8" max="8" width="12.625" style="8" customWidth="1"/>
    <col min="9" max="9" width="12.75" style="12" customWidth="1"/>
    <col min="10" max="10" width="14.125" style="8" customWidth="1"/>
    <col min="11" max="16384" width="9" style="8"/>
  </cols>
  <sheetData>
    <row r="1" s="1" customFormat="1" ht="37" customHeight="1" spans="1:10">
      <c r="A1" s="13" t="s">
        <v>0</v>
      </c>
      <c r="B1" s="13"/>
      <c r="C1" s="14"/>
      <c r="D1" s="15"/>
      <c r="E1" s="15"/>
      <c r="F1" s="15"/>
      <c r="G1" s="15"/>
      <c r="H1" s="15"/>
      <c r="I1" s="27"/>
      <c r="J1" s="13"/>
    </row>
    <row r="2" s="2" customFormat="1" ht="32" customHeight="1" spans="1:10">
      <c r="A2" s="16" t="s">
        <v>1</v>
      </c>
      <c r="B2" s="17" t="s">
        <v>2</v>
      </c>
      <c r="C2" s="17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28" t="s">
        <v>9</v>
      </c>
      <c r="J2" s="16" t="s">
        <v>10</v>
      </c>
    </row>
    <row r="3" s="2" customFormat="1" ht="32" customHeight="1" spans="1:10">
      <c r="A3" s="16" t="s">
        <v>11</v>
      </c>
      <c r="B3" s="17"/>
      <c r="C3" s="17"/>
      <c r="D3" s="17"/>
      <c r="E3" s="16"/>
      <c r="F3" s="16"/>
      <c r="G3" s="16"/>
      <c r="H3" s="16"/>
      <c r="I3" s="28"/>
      <c r="J3" s="16"/>
    </row>
    <row r="4" s="2" customFormat="1" ht="95" customHeight="1" spans="1:10">
      <c r="A4" s="18" t="s">
        <v>12</v>
      </c>
      <c r="B4" s="19" t="s">
        <v>13</v>
      </c>
      <c r="C4" s="19" t="s">
        <v>14</v>
      </c>
      <c r="D4" s="20" t="s">
        <v>15</v>
      </c>
      <c r="E4" s="18" t="s">
        <v>16</v>
      </c>
      <c r="F4" s="18">
        <v>4</v>
      </c>
      <c r="G4" s="18"/>
      <c r="H4" s="18"/>
      <c r="I4" s="22" t="s">
        <v>17</v>
      </c>
      <c r="J4" s="19" t="str">
        <f>_xlfn.DISPIMG("ID_EFBA360607604343B03FE7746DA26775",1)</f>
        <v>=DISPIMG("ID_EFBA360607604343B03FE7746DA26775",1)</v>
      </c>
    </row>
    <row r="5" s="2" customFormat="1" ht="95" customHeight="1" spans="1:10">
      <c r="A5" s="18" t="s">
        <v>18</v>
      </c>
      <c r="B5" s="19" t="s">
        <v>13</v>
      </c>
      <c r="C5" s="19" t="s">
        <v>19</v>
      </c>
      <c r="D5" s="20" t="s">
        <v>20</v>
      </c>
      <c r="E5" s="18" t="s">
        <v>16</v>
      </c>
      <c r="F5" s="18">
        <v>1</v>
      </c>
      <c r="G5" s="18"/>
      <c r="H5" s="18"/>
      <c r="I5" s="22" t="s">
        <v>17</v>
      </c>
      <c r="J5" s="19" t="str">
        <f>_xlfn.DISPIMG("ID_EFBA360607604343B03FE7746DA26775",1)</f>
        <v>=DISPIMG("ID_EFBA360607604343B03FE7746DA26775",1)</v>
      </c>
    </row>
    <row r="6" s="2" customFormat="1" ht="97" customHeight="1" spans="1:10">
      <c r="A6" s="18" t="s">
        <v>21</v>
      </c>
      <c r="B6" s="19" t="s">
        <v>22</v>
      </c>
      <c r="C6" s="19" t="s">
        <v>23</v>
      </c>
      <c r="D6" s="21" t="s">
        <v>24</v>
      </c>
      <c r="E6" s="18" t="s">
        <v>16</v>
      </c>
      <c r="F6" s="18">
        <v>3</v>
      </c>
      <c r="G6" s="18"/>
      <c r="H6" s="18"/>
      <c r="I6" s="22" t="s">
        <v>17</v>
      </c>
      <c r="J6" s="29" t="str">
        <f>_xlfn.DISPIMG("ID_CA08D1C4180646719B37F3084BA6C08E",1)</f>
        <v>=DISPIMG("ID_CA08D1C4180646719B37F3084BA6C08E",1)</v>
      </c>
    </row>
    <row r="7" s="3" customFormat="1" ht="132" customHeight="1" spans="1:11">
      <c r="A7" s="18" t="s">
        <v>25</v>
      </c>
      <c r="B7" s="19" t="s">
        <v>26</v>
      </c>
      <c r="C7" s="22" t="s">
        <v>27</v>
      </c>
      <c r="D7" s="21" t="s">
        <v>28</v>
      </c>
      <c r="E7" s="22" t="s">
        <v>16</v>
      </c>
      <c r="F7" s="22">
        <v>1</v>
      </c>
      <c r="G7" s="22"/>
      <c r="H7" s="22"/>
      <c r="I7" s="22" t="s">
        <v>29</v>
      </c>
      <c r="J7" s="18" t="str">
        <f>_xlfn.DISPIMG("ID_4F83FE335E62443882ECCD9040D14B09",1)</f>
        <v>=DISPIMG("ID_4F83FE335E62443882ECCD9040D14B09",1)</v>
      </c>
      <c r="K7" s="30"/>
    </row>
    <row r="8" s="2" customFormat="1" ht="70" customHeight="1" spans="1:10">
      <c r="A8" s="18" t="s">
        <v>30</v>
      </c>
      <c r="B8" s="19" t="s">
        <v>31</v>
      </c>
      <c r="C8" s="19" t="s">
        <v>32</v>
      </c>
      <c r="D8" s="21" t="s">
        <v>33</v>
      </c>
      <c r="E8" s="18" t="s">
        <v>16</v>
      </c>
      <c r="F8" s="18">
        <v>1</v>
      </c>
      <c r="G8" s="18"/>
      <c r="H8" s="18"/>
      <c r="I8" s="19" t="s">
        <v>34</v>
      </c>
      <c r="J8" s="31" t="str">
        <f>_xlfn.DISPIMG("ID_0075312339874067AA7F2FC29E68C138",1)</f>
        <v>=DISPIMG("ID_0075312339874067AA7F2FC29E68C138",1)</v>
      </c>
    </row>
    <row r="9" s="2" customFormat="1" ht="78" customHeight="1" spans="1:10">
      <c r="A9" s="18" t="s">
        <v>35</v>
      </c>
      <c r="B9" s="19" t="s">
        <v>36</v>
      </c>
      <c r="C9" s="19" t="s">
        <v>37</v>
      </c>
      <c r="D9" s="21" t="s">
        <v>38</v>
      </c>
      <c r="E9" s="18" t="s">
        <v>16</v>
      </c>
      <c r="F9" s="18">
        <v>1</v>
      </c>
      <c r="G9" s="18"/>
      <c r="H9" s="18"/>
      <c r="I9" s="22" t="s">
        <v>17</v>
      </c>
      <c r="J9" s="19" t="str">
        <f>_xlfn.DISPIMG("ID_EE383C4F8450418A92A306490398651B",1)</f>
        <v>=DISPIMG("ID_EE383C4F8450418A92A306490398651B",1)</v>
      </c>
    </row>
    <row r="10" s="2" customFormat="1" ht="32" customHeight="1" spans="1:10">
      <c r="A10" s="16" t="s">
        <v>39</v>
      </c>
      <c r="B10" s="17"/>
      <c r="C10" s="17"/>
      <c r="D10" s="17"/>
      <c r="E10" s="16"/>
      <c r="F10" s="16"/>
      <c r="G10" s="16"/>
      <c r="H10" s="16"/>
      <c r="I10" s="28"/>
      <c r="J10" s="16"/>
    </row>
    <row r="11" s="4" customFormat="1" ht="100" customHeight="1" spans="1:10">
      <c r="A11" s="18" t="s">
        <v>40</v>
      </c>
      <c r="B11" s="19" t="s">
        <v>41</v>
      </c>
      <c r="C11" s="19" t="s">
        <v>42</v>
      </c>
      <c r="D11" s="21" t="s">
        <v>43</v>
      </c>
      <c r="E11" s="18" t="s">
        <v>16</v>
      </c>
      <c r="F11" s="18">
        <v>2</v>
      </c>
      <c r="G11" s="18"/>
      <c r="H11" s="18"/>
      <c r="I11" s="22" t="s">
        <v>17</v>
      </c>
      <c r="J11" s="18" t="str">
        <f>_xlfn.DISPIMG("ID_1B8DCC30945646ED84B64D5B0FD7E7E5",1)</f>
        <v>=DISPIMG("ID_1B8DCC30945646ED84B64D5B0FD7E7E5",1)</v>
      </c>
    </row>
    <row r="12" s="5" customFormat="1" ht="84" customHeight="1" spans="1:10">
      <c r="A12" s="18" t="s">
        <v>44</v>
      </c>
      <c r="B12" s="19" t="s">
        <v>45</v>
      </c>
      <c r="C12" s="19" t="s">
        <v>46</v>
      </c>
      <c r="D12" s="21" t="s">
        <v>47</v>
      </c>
      <c r="E12" s="19" t="s">
        <v>48</v>
      </c>
      <c r="F12" s="19">
        <v>1</v>
      </c>
      <c r="G12" s="19"/>
      <c r="H12" s="19"/>
      <c r="I12" s="19" t="s">
        <v>49</v>
      </c>
      <c r="J12" s="32" t="str">
        <f>_xlfn.DISPIMG("ID_01148CBA72F94FFBBF87091B61A93CC0",1)</f>
        <v>=DISPIMG("ID_01148CBA72F94FFBBF87091B61A93CC0",1)</v>
      </c>
    </row>
    <row r="13" s="4" customFormat="1" ht="91" customHeight="1" spans="1:10">
      <c r="A13" s="18" t="s">
        <v>50</v>
      </c>
      <c r="B13" s="19" t="s">
        <v>51</v>
      </c>
      <c r="C13" s="19" t="s">
        <v>52</v>
      </c>
      <c r="D13" s="20" t="s">
        <v>53</v>
      </c>
      <c r="E13" s="18" t="s">
        <v>16</v>
      </c>
      <c r="F13" s="18">
        <v>1</v>
      </c>
      <c r="G13" s="18"/>
      <c r="H13" s="18"/>
      <c r="I13" s="22" t="s">
        <v>17</v>
      </c>
      <c r="J13" s="18" t="str">
        <f>_xlfn.DISPIMG("ID_C107D0B85E9245D7890991D7302D62B7",1)</f>
        <v>=DISPIMG("ID_C107D0B85E9245D7890991D7302D62B7",1)</v>
      </c>
    </row>
    <row r="14" s="2" customFormat="1" ht="133" customHeight="1" spans="1:11">
      <c r="A14" s="18" t="s">
        <v>54</v>
      </c>
      <c r="B14" s="17" t="s">
        <v>55</v>
      </c>
      <c r="C14" s="17" t="s">
        <v>56</v>
      </c>
      <c r="D14" s="20" t="s">
        <v>57</v>
      </c>
      <c r="E14" s="16" t="s">
        <v>16</v>
      </c>
      <c r="F14" s="16">
        <v>1</v>
      </c>
      <c r="G14" s="16"/>
      <c r="H14" s="16"/>
      <c r="I14" s="33" t="s">
        <v>58</v>
      </c>
      <c r="J14" s="16" t="str">
        <f>_xlfn.DISPIMG("ID_741C2DA1C74F402AB2505747C3F1C802",1)</f>
        <v>=DISPIMG("ID_741C2DA1C74F402AB2505747C3F1C802",1)</v>
      </c>
      <c r="K14" s="34"/>
    </row>
    <row r="15" s="4" customFormat="1" ht="192" customHeight="1" spans="1:10">
      <c r="A15" s="18" t="s">
        <v>59</v>
      </c>
      <c r="B15" s="19" t="s">
        <v>60</v>
      </c>
      <c r="C15" s="19" t="s">
        <v>61</v>
      </c>
      <c r="D15" s="21" t="s">
        <v>62</v>
      </c>
      <c r="E15" s="18" t="s">
        <v>16</v>
      </c>
      <c r="F15" s="18">
        <v>1</v>
      </c>
      <c r="G15" s="18"/>
      <c r="H15" s="18"/>
      <c r="I15" s="19" t="s">
        <v>63</v>
      </c>
      <c r="J15" s="18" t="str">
        <f>_xlfn.DISPIMG("ID_BE4D1F4143FC4B46A7846EEF751843B6",1)</f>
        <v>=DISPIMG("ID_BE4D1F4143FC4B46A7846EEF751843B6",1)</v>
      </c>
    </row>
    <row r="16" s="2" customFormat="1" ht="90" customHeight="1" spans="1:10">
      <c r="A16" s="18" t="s">
        <v>64</v>
      </c>
      <c r="B16" s="19" t="s">
        <v>65</v>
      </c>
      <c r="C16" s="19" t="s">
        <v>66</v>
      </c>
      <c r="D16" s="21" t="s">
        <v>67</v>
      </c>
      <c r="E16" s="18" t="s">
        <v>48</v>
      </c>
      <c r="F16" s="18">
        <v>1</v>
      </c>
      <c r="G16" s="18"/>
      <c r="H16" s="18"/>
      <c r="I16" s="22" t="s">
        <v>17</v>
      </c>
      <c r="J16" s="18" t="str">
        <f>_xlfn.DISPIMG("ID_D069A87EC5554D5BB6FE1A5E5812EB2B",1)</f>
        <v>=DISPIMG("ID_D069A87EC5554D5BB6FE1A5E5812EB2B",1)</v>
      </c>
    </row>
    <row r="17" s="2" customFormat="1" ht="99" customHeight="1" spans="1:10">
      <c r="A17" s="18" t="s">
        <v>68</v>
      </c>
      <c r="B17" s="19" t="s">
        <v>69</v>
      </c>
      <c r="C17" s="19" t="s">
        <v>70</v>
      </c>
      <c r="D17" s="21" t="s">
        <v>71</v>
      </c>
      <c r="E17" s="18" t="s">
        <v>16</v>
      </c>
      <c r="F17" s="18">
        <v>2</v>
      </c>
      <c r="G17" s="18"/>
      <c r="H17" s="18"/>
      <c r="I17" s="22" t="s">
        <v>17</v>
      </c>
      <c r="J17" s="18" t="str">
        <f>_xlfn.DISPIMG("ID_58A43DCC8A364D7EA4B0E68DCF0AC821",1)</f>
        <v>=DISPIMG("ID_58A43DCC8A364D7EA4B0E68DCF0AC821",1)</v>
      </c>
    </row>
    <row r="18" s="2" customFormat="1" ht="78" customHeight="1" spans="1:10">
      <c r="A18" s="18" t="s">
        <v>72</v>
      </c>
      <c r="B18" s="19" t="s">
        <v>73</v>
      </c>
      <c r="C18" s="19" t="s">
        <v>74</v>
      </c>
      <c r="D18" s="21" t="s">
        <v>75</v>
      </c>
      <c r="E18" s="18" t="s">
        <v>48</v>
      </c>
      <c r="F18" s="18">
        <v>6</v>
      </c>
      <c r="G18" s="18"/>
      <c r="H18" s="18"/>
      <c r="I18" s="19" t="s">
        <v>76</v>
      </c>
      <c r="J18" s="18" t="str">
        <f>_xlfn.DISPIMG("ID_D4765D924F534EAC8B3BC9E598ECDE44",1)</f>
        <v>=DISPIMG("ID_D4765D924F534EAC8B3BC9E598ECDE44",1)</v>
      </c>
    </row>
    <row r="19" s="2" customFormat="1" ht="72" customHeight="1" spans="1:10">
      <c r="A19" s="18" t="s">
        <v>77</v>
      </c>
      <c r="B19" s="19" t="s">
        <v>78</v>
      </c>
      <c r="C19" s="19" t="s">
        <v>79</v>
      </c>
      <c r="D19" s="21" t="s">
        <v>80</v>
      </c>
      <c r="E19" s="19" t="s">
        <v>16</v>
      </c>
      <c r="F19" s="19">
        <v>1</v>
      </c>
      <c r="G19" s="19"/>
      <c r="H19" s="19"/>
      <c r="I19" s="19" t="s">
        <v>81</v>
      </c>
      <c r="J19" s="35" t="str">
        <f>_xlfn.DISPIMG("ID_76131348CC53498D92A7283C6243D9FE",1)</f>
        <v>=DISPIMG("ID_76131348CC53498D92A7283C6243D9FE",1)</v>
      </c>
    </row>
    <row r="20" s="2" customFormat="1" ht="79" customHeight="1" spans="1:10">
      <c r="A20" s="18" t="s">
        <v>82</v>
      </c>
      <c r="B20" s="17" t="s">
        <v>83</v>
      </c>
      <c r="C20" s="17" t="s">
        <v>84</v>
      </c>
      <c r="D20" s="20" t="s">
        <v>85</v>
      </c>
      <c r="E20" s="16" t="s">
        <v>86</v>
      </c>
      <c r="F20" s="16">
        <v>1</v>
      </c>
      <c r="G20" s="16"/>
      <c r="H20" s="16"/>
      <c r="I20" s="22" t="s">
        <v>17</v>
      </c>
      <c r="J20" s="16" t="str">
        <f>_xlfn.DISPIMG("ID_3875951304BF45D18A7AA445F7001BB4",1)</f>
        <v>=DISPIMG("ID_3875951304BF45D18A7AA445F7001BB4",1)</v>
      </c>
    </row>
    <row r="21" s="4" customFormat="1" ht="94" customHeight="1" spans="1:10">
      <c r="A21" s="18" t="s">
        <v>87</v>
      </c>
      <c r="B21" s="19" t="s">
        <v>88</v>
      </c>
      <c r="C21" s="19" t="s">
        <v>89</v>
      </c>
      <c r="D21" s="21" t="s">
        <v>90</v>
      </c>
      <c r="E21" s="18" t="s">
        <v>16</v>
      </c>
      <c r="F21" s="18">
        <v>1</v>
      </c>
      <c r="G21" s="18"/>
      <c r="H21" s="18"/>
      <c r="I21" s="22" t="s">
        <v>17</v>
      </c>
      <c r="J21" s="18" t="str">
        <f>_xlfn.DISPIMG("ID_72916E5940CD441FAC70186A886D6BFE",1)</f>
        <v>=DISPIMG("ID_72916E5940CD441FAC70186A886D6BFE",1)</v>
      </c>
    </row>
    <row r="22" s="2" customFormat="1" ht="32" customHeight="1" spans="1:10">
      <c r="A22" s="16" t="s">
        <v>91</v>
      </c>
      <c r="B22" s="17"/>
      <c r="C22" s="17"/>
      <c r="D22" s="17"/>
      <c r="E22" s="16"/>
      <c r="F22" s="16"/>
      <c r="G22" s="16"/>
      <c r="H22" s="16"/>
      <c r="I22" s="28"/>
      <c r="J22" s="16"/>
    </row>
    <row r="23" s="2" customFormat="1" ht="95" customHeight="1" spans="1:10">
      <c r="A23" s="18" t="s">
        <v>92</v>
      </c>
      <c r="B23" s="19" t="s">
        <v>13</v>
      </c>
      <c r="C23" s="19" t="s">
        <v>19</v>
      </c>
      <c r="D23" s="20" t="s">
        <v>20</v>
      </c>
      <c r="E23" s="18" t="s">
        <v>16</v>
      </c>
      <c r="F23" s="18">
        <v>1</v>
      </c>
      <c r="G23" s="18"/>
      <c r="H23" s="18"/>
      <c r="I23" s="22" t="s">
        <v>17</v>
      </c>
      <c r="J23" s="19" t="str">
        <f>_xlfn.DISPIMG("ID_EFBA360607604343B03FE7746DA26775",1)</f>
        <v>=DISPIMG("ID_EFBA360607604343B03FE7746DA26775",1)</v>
      </c>
    </row>
    <row r="24" s="3" customFormat="1" ht="172" customHeight="1" spans="1:11">
      <c r="A24" s="18" t="s">
        <v>93</v>
      </c>
      <c r="B24" s="19" t="s">
        <v>94</v>
      </c>
      <c r="C24" s="22" t="s">
        <v>95</v>
      </c>
      <c r="D24" s="21" t="s">
        <v>96</v>
      </c>
      <c r="E24" s="22" t="s">
        <v>16</v>
      </c>
      <c r="F24" s="22">
        <v>2</v>
      </c>
      <c r="G24" s="22"/>
      <c r="H24" s="22"/>
      <c r="I24" s="22" t="s">
        <v>29</v>
      </c>
      <c r="J24" s="18" t="str">
        <f>_xlfn.DISPIMG("ID_1478E11A8E184369AE66641285387876",1)</f>
        <v>=DISPIMG("ID_1478E11A8E184369AE66641285387876",1)</v>
      </c>
      <c r="K24" s="36"/>
    </row>
    <row r="25" s="2" customFormat="1" ht="108" customHeight="1" spans="1:10">
      <c r="A25" s="18" t="s">
        <v>97</v>
      </c>
      <c r="B25" s="17" t="s">
        <v>98</v>
      </c>
      <c r="C25" s="17" t="s">
        <v>99</v>
      </c>
      <c r="D25" s="20" t="s">
        <v>100</v>
      </c>
      <c r="E25" s="18" t="s">
        <v>16</v>
      </c>
      <c r="F25" s="18">
        <v>1</v>
      </c>
      <c r="G25" s="18"/>
      <c r="H25" s="18"/>
      <c r="I25" s="22" t="s">
        <v>17</v>
      </c>
      <c r="J25" s="16" t="str">
        <f>_xlfn.DISPIMG("ID_9EB4769177AD40D19D823D6B6602DEAD",1)</f>
        <v>=DISPIMG("ID_9EB4769177AD40D19D823D6B6602DEAD",1)</v>
      </c>
    </row>
    <row r="26" s="2" customFormat="1" ht="78" customHeight="1" spans="1:10">
      <c r="A26" s="18" t="s">
        <v>101</v>
      </c>
      <c r="B26" s="19" t="s">
        <v>73</v>
      </c>
      <c r="C26" s="19" t="s">
        <v>74</v>
      </c>
      <c r="D26" s="21" t="s">
        <v>75</v>
      </c>
      <c r="E26" s="18" t="s">
        <v>48</v>
      </c>
      <c r="F26" s="18">
        <v>2</v>
      </c>
      <c r="G26" s="18"/>
      <c r="H26" s="18"/>
      <c r="I26" s="19" t="s">
        <v>76</v>
      </c>
      <c r="J26" s="18" t="str">
        <f>_xlfn.DISPIMG("ID_D4765D924F534EAC8B3BC9E598ECDE44",1)</f>
        <v>=DISPIMG("ID_D4765D924F534EAC8B3BC9E598ECDE44",1)</v>
      </c>
    </row>
    <row r="27" s="2" customFormat="1" ht="79" customHeight="1" spans="1:10">
      <c r="A27" s="18" t="s">
        <v>102</v>
      </c>
      <c r="B27" s="17" t="s">
        <v>83</v>
      </c>
      <c r="C27" s="17" t="s">
        <v>103</v>
      </c>
      <c r="D27" s="20" t="s">
        <v>104</v>
      </c>
      <c r="E27" s="16" t="s">
        <v>86</v>
      </c>
      <c r="F27" s="16">
        <v>1</v>
      </c>
      <c r="G27" s="16"/>
      <c r="H27" s="16"/>
      <c r="I27" s="22" t="s">
        <v>17</v>
      </c>
      <c r="J27" s="16" t="str">
        <f>_xlfn.DISPIMG("ID_3875951304BF45D18A7AA445F7001BB4",1)</f>
        <v>=DISPIMG("ID_3875951304BF45D18A7AA445F7001BB4",1)</v>
      </c>
    </row>
    <row r="28" s="3" customFormat="1" ht="140" customHeight="1" spans="1:10">
      <c r="A28" s="18" t="s">
        <v>105</v>
      </c>
      <c r="B28" s="19" t="s">
        <v>106</v>
      </c>
      <c r="C28" s="22" t="s">
        <v>27</v>
      </c>
      <c r="D28" s="21" t="s">
        <v>107</v>
      </c>
      <c r="E28" s="22" t="s">
        <v>16</v>
      </c>
      <c r="F28" s="22">
        <v>2</v>
      </c>
      <c r="G28" s="22"/>
      <c r="H28" s="22"/>
      <c r="I28" s="22" t="s">
        <v>29</v>
      </c>
      <c r="J28" s="18" t="str">
        <f>_xlfn.DISPIMG("ID_4F83FE335E62443882ECCD9040D14B09",1)</f>
        <v>=DISPIMG("ID_4F83FE335E62443882ECCD9040D14B09",1)</v>
      </c>
    </row>
    <row r="29" s="4" customFormat="1" ht="95" customHeight="1" spans="1:10">
      <c r="A29" s="18" t="s">
        <v>108</v>
      </c>
      <c r="B29" s="19" t="s">
        <v>51</v>
      </c>
      <c r="C29" s="19" t="s">
        <v>27</v>
      </c>
      <c r="D29" s="20" t="s">
        <v>109</v>
      </c>
      <c r="E29" s="18" t="s">
        <v>16</v>
      </c>
      <c r="F29" s="18">
        <v>2</v>
      </c>
      <c r="G29" s="18"/>
      <c r="H29" s="18"/>
      <c r="I29" s="22" t="s">
        <v>17</v>
      </c>
      <c r="J29" s="18" t="str">
        <f>_xlfn.DISPIMG("ID_5FE5D5BF822D4E888CF315264CBBE884",1)</f>
        <v>=DISPIMG("ID_5FE5D5BF822D4E888CF315264CBBE884",1)</v>
      </c>
    </row>
    <row r="30" s="2" customFormat="1" ht="74" customHeight="1" spans="1:10">
      <c r="A30" s="18" t="s">
        <v>110</v>
      </c>
      <c r="B30" s="19" t="s">
        <v>111</v>
      </c>
      <c r="C30" s="19" t="s">
        <v>112</v>
      </c>
      <c r="D30" s="21" t="s">
        <v>113</v>
      </c>
      <c r="E30" s="18" t="s">
        <v>16</v>
      </c>
      <c r="F30" s="18">
        <v>2</v>
      </c>
      <c r="G30" s="18"/>
      <c r="H30" s="18"/>
      <c r="I30" s="22" t="s">
        <v>17</v>
      </c>
      <c r="J30" s="18" t="str">
        <f>_xlfn.DISPIMG("ID_B7DAB81120344749B49C15645F245349",1)</f>
        <v>=DISPIMG("ID_B7DAB81120344749B49C15645F245349",1)</v>
      </c>
    </row>
    <row r="31" s="2" customFormat="1" ht="93" customHeight="1" spans="1:10">
      <c r="A31" s="18" t="s">
        <v>114</v>
      </c>
      <c r="B31" s="17" t="s">
        <v>115</v>
      </c>
      <c r="C31" s="17" t="s">
        <v>116</v>
      </c>
      <c r="D31" s="23" t="s">
        <v>117</v>
      </c>
      <c r="E31" s="16" t="s">
        <v>16</v>
      </c>
      <c r="F31" s="16">
        <v>1</v>
      </c>
      <c r="G31" s="16"/>
      <c r="H31" s="16"/>
      <c r="I31" s="19" t="s">
        <v>63</v>
      </c>
      <c r="J31" s="16" t="str">
        <f>_xlfn.DISPIMG("ID_FA8FDD133064414D902D620967E6788D",1)</f>
        <v>=DISPIMG("ID_FA8FDD133064414D902D620967E6788D",1)</v>
      </c>
    </row>
    <row r="32" s="2" customFormat="1" ht="32" customHeight="1" spans="1:10">
      <c r="A32" s="16" t="s">
        <v>118</v>
      </c>
      <c r="B32" s="17"/>
      <c r="C32" s="17"/>
      <c r="D32" s="17"/>
      <c r="E32" s="16"/>
      <c r="F32" s="16"/>
      <c r="G32" s="16"/>
      <c r="H32" s="16"/>
      <c r="I32" s="28"/>
      <c r="J32" s="16"/>
    </row>
    <row r="33" s="4" customFormat="1" ht="104" customHeight="1" spans="1:11">
      <c r="A33" s="18" t="s">
        <v>119</v>
      </c>
      <c r="B33" s="19" t="s">
        <v>120</v>
      </c>
      <c r="C33" s="19" t="s">
        <v>121</v>
      </c>
      <c r="D33" s="21" t="s">
        <v>122</v>
      </c>
      <c r="E33" s="18" t="s">
        <v>16</v>
      </c>
      <c r="F33" s="18">
        <v>1</v>
      </c>
      <c r="G33" s="18"/>
      <c r="H33" s="18"/>
      <c r="I33" s="22" t="s">
        <v>123</v>
      </c>
      <c r="J33" s="19" t="str">
        <f>_xlfn.DISPIMG("ID_7F7F788752C441CCAE870EF6956C5D7C",1)</f>
        <v>=DISPIMG("ID_7F7F788752C441CCAE870EF6956C5D7C",1)</v>
      </c>
      <c r="K33" s="2"/>
    </row>
    <row r="34" s="2" customFormat="1" ht="87" customHeight="1" spans="1:10">
      <c r="A34" s="18" t="s">
        <v>124</v>
      </c>
      <c r="B34" s="17" t="s">
        <v>125</v>
      </c>
      <c r="C34" s="17" t="s">
        <v>126</v>
      </c>
      <c r="D34" s="23" t="s">
        <v>127</v>
      </c>
      <c r="E34" s="16" t="s">
        <v>16</v>
      </c>
      <c r="F34" s="16">
        <v>1</v>
      </c>
      <c r="G34" s="16"/>
      <c r="H34" s="16"/>
      <c r="I34" s="28" t="s">
        <v>128</v>
      </c>
      <c r="J34" s="16" t="str">
        <f>_xlfn.DISPIMG("ID_8B020AF511C44C0CAF31783F925469E9",1)</f>
        <v>=DISPIMG("ID_8B020AF511C44C0CAF31783F925469E9",1)</v>
      </c>
    </row>
    <row r="35" s="6" customFormat="1" ht="125" customHeight="1" spans="1:10">
      <c r="A35" s="18" t="s">
        <v>129</v>
      </c>
      <c r="B35" s="19" t="s">
        <v>130</v>
      </c>
      <c r="C35" s="22" t="s">
        <v>131</v>
      </c>
      <c r="D35" s="21" t="s">
        <v>132</v>
      </c>
      <c r="E35" s="22" t="s">
        <v>16</v>
      </c>
      <c r="F35" s="22">
        <v>1</v>
      </c>
      <c r="G35" s="22"/>
      <c r="H35" s="22"/>
      <c r="I35" s="19" t="s">
        <v>133</v>
      </c>
      <c r="J35" s="37" t="str">
        <f>_xlfn.DISPIMG("ID_45D6AE1166AF40FDBF911BB07AE4FDC8",1)</f>
        <v>=DISPIMG("ID_45D6AE1166AF40FDBF911BB07AE4FDC8",1)</v>
      </c>
    </row>
    <row r="36" s="2" customFormat="1" ht="82" customHeight="1" spans="1:10">
      <c r="A36" s="18" t="s">
        <v>134</v>
      </c>
      <c r="B36" s="17" t="s">
        <v>135</v>
      </c>
      <c r="C36" s="17" t="s">
        <v>136</v>
      </c>
      <c r="D36" s="20" t="s">
        <v>137</v>
      </c>
      <c r="E36" s="18" t="s">
        <v>16</v>
      </c>
      <c r="F36" s="18">
        <v>1</v>
      </c>
      <c r="G36" s="18"/>
      <c r="H36" s="18"/>
      <c r="I36" s="22" t="s">
        <v>17</v>
      </c>
      <c r="J36" s="18" t="str">
        <f>_xlfn.DISPIMG("ID_A6E5C0A0967D4BDC89A05D6C2A443EA1",1)</f>
        <v>=DISPIMG("ID_A6E5C0A0967D4BDC89A05D6C2A443EA1",1)</v>
      </c>
    </row>
    <row r="37" s="3" customFormat="1" ht="75" customHeight="1" spans="1:10">
      <c r="A37" s="18" t="s">
        <v>138</v>
      </c>
      <c r="B37" s="19" t="s">
        <v>139</v>
      </c>
      <c r="C37" s="22" t="s">
        <v>140</v>
      </c>
      <c r="D37" s="24" t="s">
        <v>141</v>
      </c>
      <c r="E37" s="18" t="s">
        <v>142</v>
      </c>
      <c r="F37" s="18">
        <v>4.32</v>
      </c>
      <c r="G37" s="18"/>
      <c r="H37" s="18"/>
      <c r="I37" s="22" t="s">
        <v>17</v>
      </c>
      <c r="J37" s="31" t="str">
        <f>_xlfn.DISPIMG("ID_910834CE5B484228A674E2853F00B259",1)</f>
        <v>=DISPIMG("ID_910834CE5B484228A674E2853F00B259",1)</v>
      </c>
    </row>
    <row r="38" s="4" customFormat="1" ht="167" customHeight="1" spans="1:10">
      <c r="A38" s="18" t="s">
        <v>143</v>
      </c>
      <c r="B38" s="19" t="s">
        <v>144</v>
      </c>
      <c r="C38" s="19" t="s">
        <v>145</v>
      </c>
      <c r="D38" s="25" t="s">
        <v>146</v>
      </c>
      <c r="E38" s="18" t="s">
        <v>142</v>
      </c>
      <c r="F38" s="18">
        <v>2.64</v>
      </c>
      <c r="G38" s="26"/>
      <c r="H38" s="26"/>
      <c r="I38" s="38" t="s">
        <v>147</v>
      </c>
      <c r="J38" s="19" t="str">
        <f>_xlfn.DISPIMG("ID_070A4FF445D340AF85C00AF146C152E9",1)</f>
        <v>=DISPIMG("ID_070A4FF445D340AF85C00AF146C152E9",1)</v>
      </c>
    </row>
    <row r="39" s="4" customFormat="1" ht="66" customHeight="1" spans="1:10">
      <c r="A39" s="18" t="s">
        <v>148</v>
      </c>
      <c r="B39" s="19" t="s">
        <v>149</v>
      </c>
      <c r="C39" s="19" t="s">
        <v>150</v>
      </c>
      <c r="D39" s="20" t="s">
        <v>151</v>
      </c>
      <c r="E39" s="18" t="s">
        <v>142</v>
      </c>
      <c r="F39" s="18">
        <v>2.4</v>
      </c>
      <c r="G39" s="18"/>
      <c r="H39" s="18"/>
      <c r="I39" s="22" t="s">
        <v>17</v>
      </c>
      <c r="J39" s="19" t="str">
        <f>_xlfn.DISPIMG("ID_DF0A6E68D4A64C0294B34108E2304C93",1)</f>
        <v>=DISPIMG("ID_DF0A6E68D4A64C0294B34108E2304C93",1)</v>
      </c>
    </row>
    <row r="40" s="2" customFormat="1" ht="57" customHeight="1" spans="1:10">
      <c r="A40" s="18" t="s">
        <v>152</v>
      </c>
      <c r="B40" s="19" t="s">
        <v>153</v>
      </c>
      <c r="C40" s="19" t="s">
        <v>154</v>
      </c>
      <c r="D40" s="20" t="s">
        <v>155</v>
      </c>
      <c r="E40" s="18" t="s">
        <v>142</v>
      </c>
      <c r="F40" s="18">
        <v>9.84</v>
      </c>
      <c r="G40" s="18"/>
      <c r="H40" s="18"/>
      <c r="I40" s="22" t="s">
        <v>17</v>
      </c>
      <c r="J40" s="19" t="str">
        <f>_xlfn.DISPIMG("ID_DF0A6E68D4A64C0294B34108E2304C93",1)</f>
        <v>=DISPIMG("ID_DF0A6E68D4A64C0294B34108E2304C93",1)</v>
      </c>
    </row>
    <row r="41" s="2" customFormat="1" ht="32" customHeight="1" spans="1:10">
      <c r="A41" s="16" t="s">
        <v>156</v>
      </c>
      <c r="B41" s="17"/>
      <c r="C41" s="17"/>
      <c r="D41" s="17"/>
      <c r="E41" s="16"/>
      <c r="F41" s="16"/>
      <c r="G41" s="16"/>
      <c r="H41" s="16"/>
      <c r="I41" s="28"/>
      <c r="J41" s="16"/>
    </row>
    <row r="42" s="2" customFormat="1" ht="72" customHeight="1" spans="1:10">
      <c r="A42" s="16" t="s">
        <v>157</v>
      </c>
      <c r="B42" s="18" t="s">
        <v>158</v>
      </c>
      <c r="C42" s="19" t="s">
        <v>159</v>
      </c>
      <c r="D42" s="20" t="s">
        <v>160</v>
      </c>
      <c r="E42" s="18" t="s">
        <v>161</v>
      </c>
      <c r="F42" s="18">
        <v>3</v>
      </c>
      <c r="G42" s="18"/>
      <c r="H42" s="18"/>
      <c r="I42" s="19" t="s">
        <v>162</v>
      </c>
      <c r="J42" s="39" t="str">
        <f>_xlfn.DISPIMG("ID_943F1D8A732743E2BB0B70981C7E8DDD",1)</f>
        <v>=DISPIMG("ID_943F1D8A732743E2BB0B70981C7E8DDD",1)</v>
      </c>
    </row>
    <row r="43" s="2" customFormat="1" ht="79" customHeight="1" spans="1:10">
      <c r="A43" s="16" t="s">
        <v>163</v>
      </c>
      <c r="B43" s="19" t="s">
        <v>65</v>
      </c>
      <c r="C43" s="19" t="s">
        <v>66</v>
      </c>
      <c r="D43" s="21" t="s">
        <v>67</v>
      </c>
      <c r="E43" s="18" t="s">
        <v>48</v>
      </c>
      <c r="F43" s="18">
        <v>1</v>
      </c>
      <c r="G43" s="18"/>
      <c r="H43" s="18"/>
      <c r="I43" s="22" t="s">
        <v>17</v>
      </c>
      <c r="J43" s="18" t="str">
        <f>_xlfn.DISPIMG("ID_D069A87EC5554D5BB6FE1A5E5812EB2B",1)</f>
        <v>=DISPIMG("ID_D069A87EC5554D5BB6FE1A5E5812EB2B",1)</v>
      </c>
    </row>
    <row r="44" s="4" customFormat="1" ht="94" customHeight="1" spans="1:10">
      <c r="A44" s="16" t="s">
        <v>164</v>
      </c>
      <c r="B44" s="19" t="s">
        <v>165</v>
      </c>
      <c r="C44" s="19" t="s">
        <v>166</v>
      </c>
      <c r="D44" s="21" t="s">
        <v>167</v>
      </c>
      <c r="E44" s="18" t="s">
        <v>16</v>
      </c>
      <c r="F44" s="18">
        <v>2</v>
      </c>
      <c r="G44" s="18"/>
      <c r="H44" s="18"/>
      <c r="I44" s="22" t="s">
        <v>17</v>
      </c>
      <c r="J44" s="18" t="str">
        <f>_xlfn.DISPIMG("ID_FFB6A17BAF8D442DA2F3E4865A8B7A79",1)</f>
        <v>=DISPIMG("ID_FFB6A17BAF8D442DA2F3E4865A8B7A79",1)</v>
      </c>
    </row>
    <row r="45" s="2" customFormat="1" ht="201" customHeight="1" spans="1:10">
      <c r="A45" s="16" t="s">
        <v>168</v>
      </c>
      <c r="B45" s="18" t="s">
        <v>169</v>
      </c>
      <c r="C45" s="19" t="s">
        <v>170</v>
      </c>
      <c r="D45" s="21" t="s">
        <v>171</v>
      </c>
      <c r="E45" s="18" t="s">
        <v>16</v>
      </c>
      <c r="F45" s="18">
        <v>1</v>
      </c>
      <c r="G45" s="18"/>
      <c r="H45" s="18"/>
      <c r="I45" s="19" t="s">
        <v>172</v>
      </c>
      <c r="J45" s="18" t="str">
        <f>_xlfn.DISPIMG("ID_89FA084E193F4CD5BFEE3D1E0B323E56",1)</f>
        <v>=DISPIMG("ID_89FA084E193F4CD5BFEE3D1E0B323E56",1)</v>
      </c>
    </row>
    <row r="46" s="3" customFormat="1" ht="208" customHeight="1" spans="1:10">
      <c r="A46" s="16" t="s">
        <v>173</v>
      </c>
      <c r="B46" s="19" t="s">
        <v>174</v>
      </c>
      <c r="C46" s="19" t="s">
        <v>175</v>
      </c>
      <c r="D46" s="21" t="s">
        <v>176</v>
      </c>
      <c r="E46" s="19" t="s">
        <v>16</v>
      </c>
      <c r="F46" s="19">
        <v>1</v>
      </c>
      <c r="G46" s="19"/>
      <c r="H46" s="19"/>
      <c r="I46" s="19" t="s">
        <v>172</v>
      </c>
      <c r="J46" s="19" t="str">
        <f>_xlfn.DISPIMG("ID_DC522E053FA6406F909A87C796FEB24B",1)</f>
        <v>=DISPIMG("ID_DC522E053FA6406F909A87C796FEB24B",1)</v>
      </c>
    </row>
    <row r="47" s="2" customFormat="1" ht="94" customHeight="1" spans="1:10">
      <c r="A47" s="16" t="s">
        <v>177</v>
      </c>
      <c r="B47" s="18" t="s">
        <v>178</v>
      </c>
      <c r="C47" s="19" t="s">
        <v>179</v>
      </c>
      <c r="D47" s="20" t="s">
        <v>180</v>
      </c>
      <c r="E47" s="18" t="s">
        <v>16</v>
      </c>
      <c r="F47" s="18">
        <v>2</v>
      </c>
      <c r="G47" s="18"/>
      <c r="H47" s="18"/>
      <c r="I47" s="22" t="s">
        <v>17</v>
      </c>
      <c r="J47" s="19" t="str">
        <f>_xlfn.DISPIMG("ID_6ADB242A6877459A9E63C0E665B6B951",1)</f>
        <v>=DISPIMG("ID_6ADB242A6877459A9E63C0E665B6B951",1)</v>
      </c>
    </row>
    <row r="48" s="4" customFormat="1" ht="220" customHeight="1" spans="1:10">
      <c r="A48" s="16" t="s">
        <v>181</v>
      </c>
      <c r="B48" s="19" t="s">
        <v>182</v>
      </c>
      <c r="C48" s="19" t="s">
        <v>183</v>
      </c>
      <c r="D48" s="21" t="s">
        <v>184</v>
      </c>
      <c r="E48" s="18" t="s">
        <v>16</v>
      </c>
      <c r="F48" s="18">
        <v>1</v>
      </c>
      <c r="G48" s="18"/>
      <c r="H48" s="18"/>
      <c r="I48" s="19" t="s">
        <v>172</v>
      </c>
      <c r="J48" s="18" t="str">
        <f>_xlfn.DISPIMG("ID_B00F604DC1A0446F86D327D1909C1437",1)</f>
        <v>=DISPIMG("ID_B00F604DC1A0446F86D327D1909C1437",1)</v>
      </c>
    </row>
    <row r="49" s="3" customFormat="1" ht="111" customHeight="1" spans="1:10">
      <c r="A49" s="16" t="s">
        <v>185</v>
      </c>
      <c r="B49" s="19" t="s">
        <v>186</v>
      </c>
      <c r="C49" s="22" t="s">
        <v>187</v>
      </c>
      <c r="D49" s="21" t="s">
        <v>188</v>
      </c>
      <c r="E49" s="19" t="s">
        <v>16</v>
      </c>
      <c r="F49" s="19">
        <v>1</v>
      </c>
      <c r="G49" s="19"/>
      <c r="H49" s="19"/>
      <c r="I49" s="19" t="s">
        <v>172</v>
      </c>
      <c r="J49" s="19" t="str">
        <f>_xlfn.DISPIMG("ID_784048AA009A42DDA801BB3BD9777731",1)</f>
        <v>=DISPIMG("ID_784048AA009A42DDA801BB3BD9777731",1)</v>
      </c>
    </row>
    <row r="50" s="7" customFormat="1" ht="126" customHeight="1" spans="1:10">
      <c r="A50" s="16" t="s">
        <v>189</v>
      </c>
      <c r="B50" s="19" t="s">
        <v>190</v>
      </c>
      <c r="C50" s="19" t="s">
        <v>191</v>
      </c>
      <c r="D50" s="21" t="s">
        <v>192</v>
      </c>
      <c r="E50" s="18" t="s">
        <v>16</v>
      </c>
      <c r="F50" s="18">
        <v>1</v>
      </c>
      <c r="G50" s="18"/>
      <c r="H50" s="18"/>
      <c r="I50" s="19" t="s">
        <v>172</v>
      </c>
      <c r="J50" s="18" t="str">
        <f>_xlfn.DISPIMG("ID_27FE6ED958234F83AFF58B1B5000B69F",1)</f>
        <v>=DISPIMG("ID_27FE6ED958234F83AFF58B1B5000B69F",1)</v>
      </c>
    </row>
    <row r="51" s="3" customFormat="1" ht="84" customHeight="1" spans="1:10">
      <c r="A51" s="16" t="s">
        <v>193</v>
      </c>
      <c r="B51" s="19" t="s">
        <v>139</v>
      </c>
      <c r="C51" s="22" t="s">
        <v>194</v>
      </c>
      <c r="D51" s="24" t="s">
        <v>195</v>
      </c>
      <c r="E51" s="18" t="s">
        <v>142</v>
      </c>
      <c r="F51" s="18">
        <v>11.7</v>
      </c>
      <c r="G51" s="18"/>
      <c r="H51" s="18"/>
      <c r="I51" s="22" t="s">
        <v>17</v>
      </c>
      <c r="J51" s="31" t="str">
        <f>_xlfn.DISPIMG("ID_910834CE5B484228A674E2853F00B259",1)</f>
        <v>=DISPIMG("ID_910834CE5B484228A674E2853F00B259",1)</v>
      </c>
    </row>
    <row r="52" s="4" customFormat="1" ht="156" customHeight="1" spans="1:10">
      <c r="A52" s="16" t="s">
        <v>196</v>
      </c>
      <c r="B52" s="19" t="s">
        <v>144</v>
      </c>
      <c r="C52" s="19" t="s">
        <v>197</v>
      </c>
      <c r="D52" s="25" t="s">
        <v>198</v>
      </c>
      <c r="E52" s="18" t="s">
        <v>142</v>
      </c>
      <c r="F52" s="18">
        <v>8.45</v>
      </c>
      <c r="G52" s="26"/>
      <c r="H52" s="26"/>
      <c r="I52" s="38" t="s">
        <v>147</v>
      </c>
      <c r="J52" s="19" t="str">
        <f>_xlfn.DISPIMG("ID_070A4FF445D340AF85C00AF146C152E9",1)</f>
        <v>=DISPIMG("ID_070A4FF445D340AF85C00AF146C152E9",1)</v>
      </c>
    </row>
    <row r="53" s="4" customFormat="1" ht="66" customHeight="1" spans="1:10">
      <c r="A53" s="16" t="s">
        <v>199</v>
      </c>
      <c r="B53" s="19" t="s">
        <v>149</v>
      </c>
      <c r="C53" s="19" t="s">
        <v>200</v>
      </c>
      <c r="D53" s="20" t="s">
        <v>201</v>
      </c>
      <c r="E53" s="18" t="s">
        <v>142</v>
      </c>
      <c r="F53" s="18">
        <v>4.8</v>
      </c>
      <c r="G53" s="18"/>
      <c r="H53" s="18"/>
      <c r="I53" s="22" t="s">
        <v>17</v>
      </c>
      <c r="J53" s="19" t="str">
        <f t="shared" ref="J53:J55" si="0">_xlfn.DISPIMG("ID_DF0A6E68D4A64C0294B34108E2304C93",1)</f>
        <v>=DISPIMG("ID_DF0A6E68D4A64C0294B34108E2304C93",1)</v>
      </c>
    </row>
    <row r="54" s="4" customFormat="1" ht="66" customHeight="1" spans="1:10">
      <c r="A54" s="16" t="s">
        <v>202</v>
      </c>
      <c r="B54" s="19" t="s">
        <v>153</v>
      </c>
      <c r="C54" s="19" t="s">
        <v>203</v>
      </c>
      <c r="D54" s="20" t="s">
        <v>204</v>
      </c>
      <c r="E54" s="18" t="s">
        <v>142</v>
      </c>
      <c r="F54" s="18">
        <v>15.6</v>
      </c>
      <c r="G54" s="18"/>
      <c r="H54" s="18"/>
      <c r="I54" s="22" t="s">
        <v>17</v>
      </c>
      <c r="J54" s="19" t="str">
        <f t="shared" si="0"/>
        <v>=DISPIMG("ID_DF0A6E68D4A64C0294B34108E2304C93",1)</v>
      </c>
    </row>
    <row r="55" s="4" customFormat="1" ht="66" customHeight="1" spans="1:10">
      <c r="A55" s="16" t="s">
        <v>205</v>
      </c>
      <c r="B55" s="19" t="s">
        <v>153</v>
      </c>
      <c r="C55" s="19" t="s">
        <v>206</v>
      </c>
      <c r="D55" s="20" t="s">
        <v>207</v>
      </c>
      <c r="E55" s="18" t="s">
        <v>142</v>
      </c>
      <c r="F55" s="18">
        <v>13.68</v>
      </c>
      <c r="G55" s="18"/>
      <c r="H55" s="18"/>
      <c r="I55" s="22" t="s">
        <v>17</v>
      </c>
      <c r="J55" s="19" t="str">
        <f t="shared" si="0"/>
        <v>=DISPIMG("ID_DF0A6E68D4A64C0294B34108E2304C93",1)</v>
      </c>
    </row>
    <row r="56" s="2" customFormat="1" ht="186" customHeight="1" spans="1:10">
      <c r="A56" s="16" t="s">
        <v>208</v>
      </c>
      <c r="B56" s="17" t="s">
        <v>209</v>
      </c>
      <c r="C56" s="17" t="s">
        <v>210</v>
      </c>
      <c r="D56" s="23" t="s">
        <v>211</v>
      </c>
      <c r="E56" s="16" t="s">
        <v>86</v>
      </c>
      <c r="F56" s="16">
        <v>1</v>
      </c>
      <c r="G56" s="16"/>
      <c r="H56" s="16"/>
      <c r="I56" s="28" t="s">
        <v>212</v>
      </c>
      <c r="J56" s="16" t="str">
        <f>_xlfn.DISPIMG("ID_E9292539ED2E41B59DBF3EAF0D2B1550",1)</f>
        <v>=DISPIMG("ID_E9292539ED2E41B59DBF3EAF0D2B1550",1)</v>
      </c>
    </row>
    <row r="57" s="2" customFormat="1" ht="32" customHeight="1" spans="1:10">
      <c r="A57" s="16" t="s">
        <v>213</v>
      </c>
      <c r="B57" s="17"/>
      <c r="C57" s="17"/>
      <c r="D57" s="17"/>
      <c r="E57" s="16"/>
      <c r="F57" s="16"/>
      <c r="G57" s="16"/>
      <c r="H57" s="16"/>
      <c r="I57" s="28"/>
      <c r="J57" s="16"/>
    </row>
    <row r="58" s="2" customFormat="1" ht="72" customHeight="1" spans="1:10">
      <c r="A58" s="18" t="s">
        <v>214</v>
      </c>
      <c r="B58" s="18" t="s">
        <v>158</v>
      </c>
      <c r="C58" s="19" t="s">
        <v>159</v>
      </c>
      <c r="D58" s="20" t="s">
        <v>160</v>
      </c>
      <c r="E58" s="18" t="s">
        <v>161</v>
      </c>
      <c r="F58" s="18">
        <v>4</v>
      </c>
      <c r="G58" s="18"/>
      <c r="H58" s="18"/>
      <c r="I58" s="19" t="s">
        <v>162</v>
      </c>
      <c r="J58" s="39" t="str">
        <f>_xlfn.DISPIMG("ID_943F1D8A732743E2BB0B70981C7E8DDD",1)</f>
        <v>=DISPIMG("ID_943F1D8A732743E2BB0B70981C7E8DDD",1)</v>
      </c>
    </row>
    <row r="59" s="4" customFormat="1" ht="94" customHeight="1" spans="1:10">
      <c r="A59" s="18" t="s">
        <v>215</v>
      </c>
      <c r="B59" s="19" t="s">
        <v>216</v>
      </c>
      <c r="C59" s="19" t="s">
        <v>217</v>
      </c>
      <c r="D59" s="21" t="s">
        <v>218</v>
      </c>
      <c r="E59" s="18" t="s">
        <v>16</v>
      </c>
      <c r="F59" s="18">
        <v>1</v>
      </c>
      <c r="G59" s="18"/>
      <c r="H59" s="18"/>
      <c r="I59" s="22" t="s">
        <v>17</v>
      </c>
      <c r="J59" s="18" t="str">
        <f>_xlfn.DISPIMG("ID_FFB6A17BAF8D442DA2F3E4865A8B7A79",1)</f>
        <v>=DISPIMG("ID_FFB6A17BAF8D442DA2F3E4865A8B7A79",1)</v>
      </c>
    </row>
    <row r="60" s="2" customFormat="1" ht="67" customHeight="1" spans="1:10">
      <c r="A60" s="18" t="s">
        <v>219</v>
      </c>
      <c r="B60" s="19" t="s">
        <v>220</v>
      </c>
      <c r="C60" s="19" t="s">
        <v>221</v>
      </c>
      <c r="D60" s="21" t="s">
        <v>222</v>
      </c>
      <c r="E60" s="19" t="s">
        <v>16</v>
      </c>
      <c r="F60" s="19">
        <v>1</v>
      </c>
      <c r="G60" s="19"/>
      <c r="H60" s="19"/>
      <c r="I60" s="19" t="s">
        <v>223</v>
      </c>
      <c r="J60" s="40" t="str">
        <f>_xlfn.DISPIMG("ID_F284D6F3ADC24C76A1F5AB2C09A30AD0",1)</f>
        <v>=DISPIMG("ID_F284D6F3ADC24C76A1F5AB2C09A30AD0",1)</v>
      </c>
    </row>
    <row r="61" s="3" customFormat="1" ht="156" customHeight="1" spans="1:16378">
      <c r="A61" s="18" t="s">
        <v>224</v>
      </c>
      <c r="B61" s="19" t="s">
        <v>225</v>
      </c>
      <c r="C61" s="19" t="s">
        <v>226</v>
      </c>
      <c r="D61" s="21" t="s">
        <v>227</v>
      </c>
      <c r="E61" s="18" t="s">
        <v>16</v>
      </c>
      <c r="F61" s="18">
        <v>1</v>
      </c>
      <c r="G61" s="18"/>
      <c r="H61" s="18"/>
      <c r="I61" s="33" t="s">
        <v>228</v>
      </c>
      <c r="J61" s="41" t="str">
        <f>_xlfn.DISPIMG("ID_06817C9204734308BB2E889D948C864F",1)</f>
        <v>=DISPIMG("ID_06817C9204734308BB2E889D948C864F",1)</v>
      </c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</row>
    <row r="62" s="4" customFormat="1" ht="110" customHeight="1" spans="1:10">
      <c r="A62" s="18" t="s">
        <v>229</v>
      </c>
      <c r="B62" s="19" t="s">
        <v>230</v>
      </c>
      <c r="C62" s="19" t="s">
        <v>231</v>
      </c>
      <c r="D62" s="21" t="s">
        <v>232</v>
      </c>
      <c r="E62" s="18" t="s">
        <v>16</v>
      </c>
      <c r="F62" s="18">
        <v>3</v>
      </c>
      <c r="G62" s="18"/>
      <c r="H62" s="18"/>
      <c r="I62" s="33" t="s">
        <v>233</v>
      </c>
      <c r="J62" s="18" t="str">
        <f>_xlfn.DISPIMG("ID_A87A4CE2364043ABB02DEF35730531DE",1)</f>
        <v>=DISPIMG("ID_A87A4CE2364043ABB02DEF35730531DE",1)</v>
      </c>
    </row>
    <row r="63" s="6" customFormat="1" ht="210" customHeight="1" spans="1:10">
      <c r="A63" s="18" t="s">
        <v>234</v>
      </c>
      <c r="B63" s="19" t="s">
        <v>235</v>
      </c>
      <c r="C63" s="22" t="s">
        <v>236</v>
      </c>
      <c r="D63" s="21" t="s">
        <v>237</v>
      </c>
      <c r="E63" s="18" t="s">
        <v>238</v>
      </c>
      <c r="F63" s="18">
        <v>1</v>
      </c>
      <c r="G63" s="18"/>
      <c r="H63" s="18"/>
      <c r="I63" s="19" t="s">
        <v>239</v>
      </c>
      <c r="J63" s="19" t="str">
        <f>_xlfn.DISPIMG("ID_C1CB187AA4D9412EA1321044096F7888",1)</f>
        <v>=DISPIMG("ID_C1CB187AA4D9412EA1321044096F7888",1)</v>
      </c>
    </row>
    <row r="64" s="4" customFormat="1" ht="94" customHeight="1" spans="1:10">
      <c r="A64" s="18" t="s">
        <v>240</v>
      </c>
      <c r="B64" s="19" t="s">
        <v>241</v>
      </c>
      <c r="C64" s="19" t="s">
        <v>242</v>
      </c>
      <c r="D64" s="21" t="s">
        <v>243</v>
      </c>
      <c r="E64" s="18" t="s">
        <v>16</v>
      </c>
      <c r="F64" s="18">
        <v>1</v>
      </c>
      <c r="G64" s="18"/>
      <c r="H64" s="18"/>
      <c r="I64" s="22" t="s">
        <v>17</v>
      </c>
      <c r="J64" s="18" t="str">
        <f>_xlfn.DISPIMG("ID_FFB6A17BAF8D442DA2F3E4865A8B7A79",1)</f>
        <v>=DISPIMG("ID_FFB6A17BAF8D442DA2F3E4865A8B7A79",1)</v>
      </c>
    </row>
    <row r="65" s="3" customFormat="1" ht="96" customHeight="1" spans="1:16378">
      <c r="A65" s="18" t="s">
        <v>244</v>
      </c>
      <c r="B65" s="19" t="s">
        <v>245</v>
      </c>
      <c r="C65" s="22" t="s">
        <v>246</v>
      </c>
      <c r="D65" s="20" t="s">
        <v>247</v>
      </c>
      <c r="E65" s="22" t="s">
        <v>16</v>
      </c>
      <c r="F65" s="22">
        <v>2</v>
      </c>
      <c r="G65" s="22"/>
      <c r="H65" s="22"/>
      <c r="I65" s="22" t="s">
        <v>17</v>
      </c>
      <c r="J65" s="37" t="str">
        <f>_xlfn.DISPIMG("ID_A92616D89B454AFC9DD8DA5A58F818A1",1)</f>
        <v>=DISPIMG("ID_A92616D89B454AFC9DD8DA5A58F818A1",1)</v>
      </c>
      <c r="XDS65" s="6"/>
      <c r="XDT65" s="6"/>
      <c r="XDU65" s="6"/>
      <c r="XDV65" s="6"/>
      <c r="XDW65" s="6"/>
      <c r="XDX65" s="6"/>
      <c r="XDY65" s="6"/>
      <c r="XDZ65" s="6"/>
      <c r="XEA65" s="6"/>
      <c r="XEB65" s="6"/>
      <c r="XEC65" s="6"/>
      <c r="XED65" s="6"/>
      <c r="XEE65" s="6"/>
      <c r="XEF65" s="6"/>
      <c r="XEG65" s="6"/>
      <c r="XEH65" s="6"/>
      <c r="XEI65" s="6"/>
      <c r="XEJ65" s="6"/>
      <c r="XEK65" s="6"/>
      <c r="XEL65" s="6"/>
      <c r="XEM65" s="6"/>
      <c r="XEN65" s="6"/>
      <c r="XEO65" s="6"/>
      <c r="XEP65" s="6"/>
      <c r="XEQ65" s="6"/>
      <c r="XER65" s="6"/>
      <c r="XES65" s="6"/>
      <c r="XET65" s="6"/>
      <c r="XEU65" s="6"/>
      <c r="XEV65" s="6"/>
      <c r="XEW65" s="6"/>
      <c r="XEX65" s="6"/>
    </row>
    <row r="66" s="4" customFormat="1" ht="102" customHeight="1" spans="1:10">
      <c r="A66" s="18" t="s">
        <v>248</v>
      </c>
      <c r="B66" s="19" t="s">
        <v>249</v>
      </c>
      <c r="C66" s="19" t="s">
        <v>250</v>
      </c>
      <c r="D66" s="20" t="s">
        <v>251</v>
      </c>
      <c r="E66" s="18" t="s">
        <v>16</v>
      </c>
      <c r="F66" s="18">
        <v>2</v>
      </c>
      <c r="G66" s="18"/>
      <c r="H66" s="18"/>
      <c r="I66" s="22" t="s">
        <v>17</v>
      </c>
      <c r="J66" s="29" t="str">
        <f>_xlfn.DISPIMG("ID_EEEE8FCD81AB497E908DAF1A70C350C9",1)</f>
        <v>=DISPIMG("ID_EEEE8FCD81AB497E908DAF1A70C350C9",1)</v>
      </c>
    </row>
    <row r="67" s="2" customFormat="1" ht="129" customHeight="1" spans="1:10">
      <c r="A67" s="18" t="s">
        <v>252</v>
      </c>
      <c r="B67" s="17" t="s">
        <v>253</v>
      </c>
      <c r="C67" s="17" t="s">
        <v>254</v>
      </c>
      <c r="D67" s="21" t="s">
        <v>255</v>
      </c>
      <c r="E67" s="16" t="s">
        <v>16</v>
      </c>
      <c r="F67" s="16">
        <v>1</v>
      </c>
      <c r="G67" s="16"/>
      <c r="H67" s="16"/>
      <c r="I67" s="22" t="s">
        <v>29</v>
      </c>
      <c r="J67" s="16" t="str">
        <f>_xlfn.DISPIMG("ID_83AE4D5FCFEC431581D1E9226DB0341A",1)</f>
        <v>=DISPIMG("ID_83AE4D5FCFEC431581D1E9226DB0341A",1)</v>
      </c>
    </row>
    <row r="68" s="2" customFormat="1" ht="101" customHeight="1" spans="1:10">
      <c r="A68" s="18" t="s">
        <v>256</v>
      </c>
      <c r="B68" s="19" t="s">
        <v>257</v>
      </c>
      <c r="C68" s="19" t="s">
        <v>258</v>
      </c>
      <c r="D68" s="21" t="s">
        <v>259</v>
      </c>
      <c r="E68" s="18" t="s">
        <v>16</v>
      </c>
      <c r="F68" s="18">
        <v>2</v>
      </c>
      <c r="G68" s="18"/>
      <c r="H68" s="18"/>
      <c r="I68" s="22" t="s">
        <v>17</v>
      </c>
      <c r="J68" s="18" t="str">
        <f>_xlfn.DISPIMG("ID_27BFE48806E54A2EB207A27255398849",1)</f>
        <v>=DISPIMG("ID_27BFE48806E54A2EB207A27255398849",1)</v>
      </c>
    </row>
    <row r="69" s="2" customFormat="1" ht="78" customHeight="1" spans="1:10">
      <c r="A69" s="18" t="s">
        <v>260</v>
      </c>
      <c r="B69" s="19" t="s">
        <v>73</v>
      </c>
      <c r="C69" s="19" t="s">
        <v>74</v>
      </c>
      <c r="D69" s="21" t="s">
        <v>75</v>
      </c>
      <c r="E69" s="18" t="s">
        <v>48</v>
      </c>
      <c r="F69" s="18">
        <v>4</v>
      </c>
      <c r="G69" s="18"/>
      <c r="H69" s="18"/>
      <c r="I69" s="19" t="s">
        <v>76</v>
      </c>
      <c r="J69" s="18" t="str">
        <f>_xlfn.DISPIMG("ID_D4765D924F534EAC8B3BC9E598ECDE44",1)</f>
        <v>=DISPIMG("ID_D4765D924F534EAC8B3BC9E598ECDE44",1)</v>
      </c>
    </row>
    <row r="70" s="2" customFormat="1" ht="85" customHeight="1" spans="1:10">
      <c r="A70" s="18" t="s">
        <v>261</v>
      </c>
      <c r="B70" s="19" t="s">
        <v>262</v>
      </c>
      <c r="C70" s="19" t="s">
        <v>263</v>
      </c>
      <c r="D70" s="21" t="s">
        <v>264</v>
      </c>
      <c r="E70" s="18" t="s">
        <v>16</v>
      </c>
      <c r="F70" s="18">
        <v>1</v>
      </c>
      <c r="G70" s="18"/>
      <c r="H70" s="18"/>
      <c r="I70" s="22" t="s">
        <v>17</v>
      </c>
      <c r="J70" s="18" t="str">
        <f>_xlfn.DISPIMG("ID_39E5D89A346644A7ACA1F88260D5066A",1)</f>
        <v>=DISPIMG("ID_39E5D89A346644A7ACA1F88260D5066A",1)</v>
      </c>
    </row>
    <row r="71" s="3" customFormat="1" ht="42" customHeight="1" spans="1:16378">
      <c r="A71" s="42" t="s">
        <v>265</v>
      </c>
      <c r="B71" s="43" t="s">
        <v>266</v>
      </c>
      <c r="C71" s="43" t="s">
        <v>267</v>
      </c>
      <c r="D71" s="44" t="s">
        <v>268</v>
      </c>
      <c r="E71" s="45" t="s">
        <v>269</v>
      </c>
      <c r="F71" s="45">
        <v>1</v>
      </c>
      <c r="G71" s="45"/>
      <c r="H71" s="22"/>
      <c r="I71" s="22"/>
      <c r="J71" s="18"/>
      <c r="XDS71" s="6"/>
      <c r="XDT71" s="6"/>
      <c r="XDU71" s="6"/>
      <c r="XDV71" s="6"/>
      <c r="XDW71" s="6"/>
      <c r="XDX71" s="6"/>
      <c r="XDY71" s="6"/>
      <c r="XDZ71" s="6"/>
      <c r="XEA71" s="6"/>
      <c r="XEB71" s="6"/>
      <c r="XEC71" s="6"/>
      <c r="XED71" s="6"/>
      <c r="XEE71" s="6"/>
      <c r="XEF71" s="6"/>
      <c r="XEG71" s="6"/>
      <c r="XEH71" s="6"/>
      <c r="XEI71" s="6"/>
      <c r="XEJ71" s="6"/>
      <c r="XEK71" s="6"/>
      <c r="XEL71" s="6"/>
      <c r="XEM71" s="6"/>
      <c r="XEN71" s="6"/>
      <c r="XEO71" s="6"/>
      <c r="XEP71" s="6"/>
      <c r="XEQ71" s="6"/>
      <c r="XER71" s="6"/>
      <c r="XES71" s="6"/>
      <c r="XET71" s="6"/>
      <c r="XEU71" s="6"/>
      <c r="XEV71" s="6"/>
      <c r="XEW71" s="6"/>
      <c r="XEX71" s="6"/>
    </row>
    <row r="72" ht="30" customHeight="1" spans="1:10">
      <c r="A72" s="43" t="s">
        <v>270</v>
      </c>
      <c r="B72" s="43"/>
      <c r="C72" s="43"/>
      <c r="D72" s="43"/>
      <c r="E72" s="43"/>
      <c r="F72" s="43"/>
      <c r="G72" s="43"/>
      <c r="H72" s="46"/>
      <c r="I72" s="49"/>
      <c r="J72" s="46"/>
    </row>
    <row r="73" customHeight="1" spans="1:10">
      <c r="A73" s="47" t="s">
        <v>271</v>
      </c>
      <c r="B73" s="48"/>
      <c r="C73" s="48"/>
      <c r="D73" s="48"/>
      <c r="E73" s="48"/>
      <c r="F73" s="48"/>
      <c r="G73" s="48"/>
      <c r="H73" s="48"/>
      <c r="I73" s="48"/>
      <c r="J73" s="48"/>
    </row>
  </sheetData>
  <autoFilter xmlns:etc="http://www.wps.cn/officeDocument/2017/etCustomData" ref="A2:XEX73" etc:filterBottomFollowUsedRange="0">
    <extLst/>
  </autoFilter>
  <mergeCells count="3">
    <mergeCell ref="A1:J1"/>
    <mergeCell ref="A72:G72"/>
    <mergeCell ref="A73:J73"/>
  </mergeCells>
  <pageMargins left="0.251388888888889" right="0.251388888888889" top="0.554861111111111" bottom="0.554861111111111" header="0.298611111111111" footer="0.298611111111111"/>
  <pageSetup paperSize="9" scale="97" orientation="landscape" horizontalDpi="600"/>
  <headerFooter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2023-05-12T11:15:00Z</dcterms:created>
  <dcterms:modified xsi:type="dcterms:W3CDTF">2025-06-20T11:35:00Z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FEC7091E8DFB4DCD8D479183A40428B0_13</vt:lpwstr>
  </property>
</Properties>
</file>